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ervierung KAH" sheetId="1" state="visible" r:id="rId2"/>
    <sheet name="Prenotazioni KAH" sheetId="2" state="visible" r:id="rId3"/>
  </sheets>
  <definedNames>
    <definedName function="false" hidden="false" localSheetId="1" name="_xlnm.Print_Area" vbProcedure="false">'Prenotazioni KAH'!$A$1:$F$42</definedName>
    <definedName function="false" hidden="false" localSheetId="0" name="_xlnm.Print_Area" vbProcedure="false">'Reservierung KAH'!$A$1:$F$43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<sst xmlns="http://schemas.openxmlformats.org/spreadsheetml/2006/main" count="148" uniqueCount="107">
  <si>
    <t xml:space="preserve">Gemeinde Margreid</t>
  </si>
  <si>
    <t xml:space="preserve">Ansuchen um Reservierung Karl Anrather Haus</t>
  </si>
  <si>
    <t xml:space="preserve">Am</t>
  </si>
  <si>
    <t xml:space="preserve">Von</t>
  </si>
  <si>
    <t xml:space="preserve">Bis</t>
  </si>
  <si>
    <t xml:space="preserve">Stunden: insgesamt</t>
  </si>
  <si>
    <t xml:space="preserve">Vor und Zuname:</t>
  </si>
  <si>
    <t xml:space="preserve">Verein / Betrieb:</t>
  </si>
  <si>
    <t xml:space="preserve">Adresse:</t>
  </si>
  <si>
    <t xml:space="preserve">Typologie:</t>
  </si>
  <si>
    <t xml:space="preserve">Verein</t>
  </si>
  <si>
    <t xml:space="preserve">Privat</t>
  </si>
  <si>
    <t xml:space="preserve">Betrieb</t>
  </si>
  <si>
    <t xml:space="preserve">Aus Margreid:</t>
  </si>
  <si>
    <t xml:space="preserve">Ja</t>
  </si>
  <si>
    <t xml:space="preserve">Nein</t>
  </si>
  <si>
    <t xml:space="preserve">Veranstaltung: </t>
  </si>
  <si>
    <t xml:space="preserve">Fest mit Einnahmen:</t>
  </si>
  <si>
    <t xml:space="preserve">Tage</t>
  </si>
  <si>
    <t xml:space="preserve">Jeweils Stunde</t>
  </si>
  <si>
    <t xml:space="preserve">Kinder (Für Sport)</t>
  </si>
  <si>
    <t xml:space="preserve">Heizung</t>
  </si>
  <si>
    <t xml:space="preserve">Die Bedienung (öffnen und schließen) der Trennwand zur Turnhalle darf nur durch Personal der Gemeinde erfolgen.</t>
  </si>
  <si>
    <t xml:space="preserve">Verantwortlich für Türen abschließen, Lichter abschalten, Wasserhähne und Duschen abzusperren und die Räumlichkeiten und Geräte ordentlich und funktionstüchtig rückzuerstatten ist: Frau/Herr:</t>
  </si>
  <si>
    <t xml:space="preserve">mobil:</t>
  </si>
  <si>
    <t xml:space="preserve">Nach einer ersten Verwarnung bei entsprechenden Beanstandungen wird der insgesamt geschuldete Tarifsatz um 100,00.- Euro erhöht. Diese Sanktion wird bei weiteren Beanstandungen jeweils mit weiteren 100,00.- Euro angewandt. </t>
  </si>
  <si>
    <t xml:space="preserve">Gesamtbetrag</t>
  </si>
  <si>
    <t xml:space="preserve">Kaution</t>
  </si>
  <si>
    <t xml:space="preserve">Datum und Unterschrift</t>
  </si>
  <si>
    <t xml:space="preserve">Bestätigung Gemeinde</t>
  </si>
  <si>
    <t xml:space="preserve">Area modificabile</t>
  </si>
  <si>
    <t xml:space="preserve">Area Non Modificabile ---CALCOLO----</t>
  </si>
  <si>
    <t xml:space="preserve">Aziende coefficiente come da tabella moltiplicato per </t>
  </si>
  <si>
    <t xml:space="preserve">coefficienti</t>
  </si>
  <si>
    <t xml:space="preserve">coefficienti applicati</t>
  </si>
  <si>
    <t xml:space="preserve">Prezzo Orario</t>
  </si>
  <si>
    <t xml:space="preserve">Herkunft</t>
  </si>
  <si>
    <t xml:space="preserve">Typologie</t>
  </si>
  <si>
    <t xml:space="preserve">Einnahmen</t>
  </si>
  <si>
    <t xml:space="preserve">Alter</t>
  </si>
  <si>
    <t xml:space="preserve">typologie</t>
  </si>
  <si>
    <t xml:space="preserve">Totale coefficienti</t>
  </si>
  <si>
    <t xml:space="preserve">ore</t>
  </si>
  <si>
    <t xml:space="preserve">Totale</t>
  </si>
  <si>
    <t xml:space="preserve">Ribassi per uso proporzionale</t>
  </si>
  <si>
    <t xml:space="preserve">Foyer</t>
  </si>
  <si>
    <t xml:space="preserve">Garderoberaum (Gratis fur Vereine)</t>
  </si>
  <si>
    <t xml:space="preserve">Bar nach 4 Stunden 50% Rabatt</t>
  </si>
  <si>
    <t xml:space="preserve">Küche nach 4 Stunden 50% Rabatt</t>
  </si>
  <si>
    <t xml:space="preserve">Kultursaal </t>
  </si>
  <si>
    <t xml:space="preserve">Turnhalle (als Nebenraum des Kultursaales)</t>
  </si>
  <si>
    <t xml:space="preserve">Turnhalle (für Sport)</t>
  </si>
  <si>
    <t xml:space="preserve">Hochzeit </t>
  </si>
  <si>
    <t xml:space="preserve">Hochzeit  mit Turnhalle</t>
  </si>
  <si>
    <t xml:space="preserve">Ball</t>
  </si>
  <si>
    <t xml:space="preserve">1 Tag Veranstaltung mit Gewinnabsichten im Hofraum (Hof, Toiletten und Strom)</t>
  </si>
  <si>
    <t xml:space="preserve">2 Tage Veranstaltung mit Gewinnabsichten im Hofraum (Hof, Toiletten und Strom)</t>
  </si>
  <si>
    <t xml:space="preserve">Kaution für Veranstaltungen im Hofraum</t>
  </si>
  <si>
    <t xml:space="preserve">Kaution (Hochzeit, Ball und andere Großveranstaltungen)</t>
  </si>
  <si>
    <t xml:space="preserve">Technische Begleitung</t>
  </si>
  <si>
    <t xml:space="preserve">Duschbenutzung (Für Turnhalle)</t>
  </si>
  <si>
    <t xml:space="preserve">Totale Costi</t>
  </si>
  <si>
    <t xml:space="preserve">Totale Cauzioni</t>
  </si>
  <si>
    <t xml:space="preserve">Comune di Magré</t>
  </si>
  <si>
    <t xml:space="preserve">Richiesta di Prenotazione casa Karl Anrather</t>
  </si>
  <si>
    <t xml:space="preserve">Il</t>
  </si>
  <si>
    <t xml:space="preserve">Dalle</t>
  </si>
  <si>
    <t xml:space="preserve">Alle</t>
  </si>
  <si>
    <t xml:space="preserve">Totale ore</t>
  </si>
  <si>
    <t xml:space="preserve">Nome e Cognome:</t>
  </si>
  <si>
    <t xml:space="preserve">Associazione/Azienda:</t>
  </si>
  <si>
    <t xml:space="preserve">Indirizzo:</t>
  </si>
  <si>
    <t xml:space="preserve">Tipologia:</t>
  </si>
  <si>
    <t xml:space="preserve">Associazione</t>
  </si>
  <si>
    <t xml:space="preserve">Privato</t>
  </si>
  <si>
    <t xml:space="preserve">Azienda</t>
  </si>
  <si>
    <t xml:space="preserve">di Magré:</t>
  </si>
  <si>
    <t xml:space="preserve">Si</t>
  </si>
  <si>
    <t xml:space="preserve">No</t>
  </si>
  <si>
    <t xml:space="preserve">Manifestazione:</t>
  </si>
  <si>
    <t xml:space="preserve">Maniufestazione con introiti:</t>
  </si>
  <si>
    <t xml:space="preserve">Giorni</t>
  </si>
  <si>
    <t xml:space="preserve">ore al giorno</t>
  </si>
  <si>
    <t xml:space="preserve">Bambini (per sport)</t>
  </si>
  <si>
    <t xml:space="preserve">Riscaldamento</t>
  </si>
  <si>
    <t xml:space="preserve">L'apertura e chiusura della parete divisoria verso la palestra può essere fatta esclusivamente da personale comunale.</t>
  </si>
  <si>
    <t xml:space="preserve">La responsabilità per la chiusura degli accessi, dei rubinetti e dell'acqua nelle docce, nonchè per lo spegnimento delle luci e la perfetta restituzione dei locali e dell'arredo è in capo al signor/a</t>
  </si>
  <si>
    <t xml:space="preserve">Telefono</t>
  </si>
  <si>
    <t xml:space="preserve">In caso di contestazioni, dopo un primo richiamo il canone di utilizzo complessivamente calcolato verrà integrato di 100 Euro. Questa sanzione sarà ripetuta ad ogni ulteriore contestazione.</t>
  </si>
  <si>
    <t xml:space="preserve">Cauzione</t>
  </si>
  <si>
    <t xml:space="preserve">Data e Firma</t>
  </si>
  <si>
    <t xml:space="preserve">Conferma del Comune</t>
  </si>
  <si>
    <t xml:space="preserve">Sala Guardaroba (Gratis per associazioni)</t>
  </si>
  <si>
    <t xml:space="preserve">Bar, dopo 4 ore sconto 50%</t>
  </si>
  <si>
    <t xml:space="preserve">Cucina, dopo 4 ore 50% sconto</t>
  </si>
  <si>
    <t xml:space="preserve">Sala Teatro</t>
  </si>
  <si>
    <t xml:space="preserve">Palestra (come parte del Teatro)</t>
  </si>
  <si>
    <t xml:space="preserve">Palestra (per sport)</t>
  </si>
  <si>
    <t xml:space="preserve">Matrimonio</t>
  </si>
  <si>
    <t xml:space="preserve">Matrimonio con palestra</t>
  </si>
  <si>
    <t xml:space="preserve">Ballo</t>
  </si>
  <si>
    <t xml:space="preserve">1 giornata manifestazione con introiti in cortile(Cortile, bagni e corrente)</t>
  </si>
  <si>
    <t xml:space="preserve">2 giornate manifestazione con introiti in cortile(Cortile, bagni e corrente)</t>
  </si>
  <si>
    <t xml:space="preserve">Cauzione manifestazioni in cortile</t>
  </si>
  <si>
    <t xml:space="preserve">Cauzione (Matrimoni, Balli e altre grandi manifestazioni)</t>
  </si>
  <si>
    <t xml:space="preserve">Supporto tecnico</t>
  </si>
  <si>
    <t xml:space="preserve">Uso delle docce (per palestra)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</si>
</sst>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@"/>
    <numFmt numFmtId="167" formatCode="General"/>
    <numFmt numFmtId="168" formatCode="[$€-410]\ #,##0.00;[RED]\-[$€-410]\ #,##0.00"/>
    <numFmt numFmtId="169" formatCode="#,##0.00&quot;    &quot;;\-#,##0.00&quot;    &quot;;\-#&quot;    &quot;;@\ "/>
    <numFmt numFmtId="170" formatCode="#,##0&quot;    &quot;;\-#,##0&quot;    &quot;;\-#&quot;    &quot;;@\ "/>
    <numFmt numFmtId="171" formatCode="#,##0.00\ [$€-407];[RED]\-#,##0.00\ [$€-407]"/>
  </numFmts>
  <fonts count="13">
    <font>
      <sz val="1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Verdana"/>
      <family val="2"/>
      <charset val="1"/>
    </font>
    <font>
      <b val="true"/>
      <sz val="10"/>
      <name val="Verdana"/>
      <family val="2"/>
      <charset val="1"/>
    </font>
    <font>
      <sz val="10"/>
      <color rgb="FF000000"/>
      <name val="Verdana"/>
      <family val="2"/>
      <charset val="1"/>
    </font>
    <font>
      <b val="true"/>
      <sz val="15"/>
      <name val="Verdana"/>
      <family val="2"/>
      <charset val="1"/>
    </font>
    <font>
      <b val="true"/>
      <sz val="12"/>
      <name val="Verdana"/>
      <family val="2"/>
      <charset val="1"/>
    </font>
    <font>
      <b val="true"/>
      <sz val="16"/>
      <name val="Verdana"/>
      <family val="2"/>
      <charset val="1"/>
    </font>
    <font>
      <b val="true"/>
      <sz val="11"/>
      <name val="Verdana"/>
      <family val="2"/>
      <charset val="1"/>
    </font>
    <font>
      <sz val="12"/>
      <name val="Verdana"/>
      <family val="2"/>
      <charset val="1"/>
    </font>
    <font>
      <sz val="14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00"/>
        <bgColor rgb="FFFFFF00"/>
      </patternFill>
    </fill>
    <fill>
      <patternFill patternType="solid">
        <fgColor rgb="FF66FFFF"/>
        <bgColor rgb="FF33CCCC"/>
      </patternFill>
    </fill>
    <fill>
      <patternFill patternType="solid">
        <fgColor rgb="FFFF3333"/>
        <bgColor rgb="FFFF6600"/>
      </patternFill>
    </fill>
    <fill>
      <patternFill patternType="solid">
        <fgColor rgb="FFFFFF99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2" borderId="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true" indent="0" shrinkToFit="false"/>
      <protection locked="true" hidden="true"/>
    </xf>
    <xf numFmtId="166" fontId="0" fillId="2" borderId="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2" borderId="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5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0" borderId="4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5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3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0" fontId="11" fillId="0" borderId="9" xfId="15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71" fontId="12" fillId="0" borderId="9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1" fillId="0" borderId="9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1" fillId="0" borderId="9" xfId="15" applyFont="true" applyBorder="true" applyAlignment="true" applyProtection="true">
      <alignment horizontal="left" vertical="top" textRotation="0" wrapText="tru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8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10.12890625" defaultRowHeight="12.75" zeroHeight="false" outlineLevelRow="0" outlineLevelCol="0"/>
  <cols>
    <col collapsed="false" customWidth="true" hidden="false" outlineLevel="0" max="1" min="1" style="1" width="17.37"/>
    <col collapsed="false" customWidth="true" hidden="false" outlineLevel="0" max="2" min="2" style="1" width="16.13"/>
    <col collapsed="false" customWidth="true" hidden="false" outlineLevel="0" max="4" min="3" style="1" width="11.13"/>
    <col collapsed="false" customWidth="true" hidden="false" outlineLevel="0" max="5" min="5" style="1" width="14.75"/>
    <col collapsed="false" customWidth="true" hidden="false" outlineLevel="0" max="6" min="6" style="1" width="11.13"/>
    <col collapsed="false" customWidth="false" hidden="false" outlineLevel="0" max="15" min="7" style="1" width="10.13"/>
    <col collapsed="false" customWidth="true" hidden="false" outlineLevel="0" max="16" min="16" style="1" width="11.5"/>
    <col collapsed="false" customWidth="true" hidden="false" outlineLevel="0" max="17" min="17" style="1" width="29"/>
    <col collapsed="false" customWidth="false" hidden="false" outlineLevel="0" max="1024" min="18" style="1" width="10.13"/>
  </cols>
  <sheetData>
    <row r="1" customFormat="false" ht="18" hidden="false" customHeight="false" outlineLevel="0" collapsed="false">
      <c r="A1" s="2" t="s">
        <v>0</v>
      </c>
      <c r="B1" s="3"/>
      <c r="C1" s="3"/>
      <c r="D1" s="3"/>
    </row>
    <row r="2" customFormat="false" ht="18" hidden="false" customHeight="false" outlineLevel="0" collapsed="false">
      <c r="A2" s="4" t="s">
        <v>1</v>
      </c>
      <c r="B2" s="5"/>
      <c r="C2" s="5"/>
      <c r="D2" s="5"/>
    </row>
    <row r="3" customFormat="false" ht="18" hidden="false" customHeight="false" outlineLevel="0" collapsed="false">
      <c r="A3" s="2"/>
      <c r="B3" s="3"/>
      <c r="C3" s="3"/>
      <c r="D3" s="3"/>
    </row>
    <row r="4" customFormat="false" ht="12.75" hidden="false" customHeight="false" outlineLevel="0" collapsed="false">
      <c r="A4" s="6" t="s">
        <v>2</v>
      </c>
      <c r="B4" s="7"/>
      <c r="C4" s="8" t="s">
        <v>3</v>
      </c>
      <c r="D4" s="9"/>
      <c r="E4" s="10" t="s">
        <v>4</v>
      </c>
      <c r="F4" s="9"/>
    </row>
    <row r="5" customFormat="false" ht="12.75" hidden="false" customHeight="false" outlineLevel="0" collapsed="false">
      <c r="A5" s="11" t="s">
        <v>5</v>
      </c>
      <c r="B5" s="12"/>
      <c r="C5" s="5"/>
      <c r="D5" s="5"/>
    </row>
    <row r="6" customFormat="false" ht="12.75" hidden="false" customHeight="false" outlineLevel="0" collapsed="false">
      <c r="A6" s="13"/>
      <c r="B6" s="14"/>
      <c r="C6" s="13"/>
      <c r="D6" s="15"/>
      <c r="E6" s="15"/>
      <c r="F6" s="15"/>
      <c r="G6" s="13"/>
    </row>
    <row r="7" customFormat="false" ht="12.75" hidden="false" customHeight="false" outlineLevel="0" collapsed="false">
      <c r="A7" s="13" t="s">
        <v>6</v>
      </c>
      <c r="B7" s="12"/>
      <c r="C7" s="12"/>
      <c r="D7" s="12"/>
      <c r="E7" s="12"/>
      <c r="F7" s="12"/>
    </row>
    <row r="8" customFormat="false" ht="12.75" hidden="false" customHeight="false" outlineLevel="0" collapsed="false">
      <c r="A8" s="13" t="s">
        <v>7</v>
      </c>
      <c r="B8" s="12"/>
      <c r="C8" s="12"/>
      <c r="D8" s="12"/>
      <c r="E8" s="12"/>
      <c r="F8" s="12"/>
    </row>
    <row r="9" customFormat="false" ht="12.75" hidden="false" customHeight="false" outlineLevel="0" collapsed="false">
      <c r="A9" s="13" t="s">
        <v>8</v>
      </c>
      <c r="B9" s="12"/>
      <c r="C9" s="12"/>
      <c r="D9" s="12"/>
      <c r="E9" s="12"/>
      <c r="F9" s="12"/>
    </row>
    <row r="10" customFormat="false" ht="12.75" hidden="false" customHeight="false" outlineLevel="0" collapsed="false">
      <c r="A10" s="13" t="s">
        <v>9</v>
      </c>
      <c r="B10" s="16" t="s">
        <v>10</v>
      </c>
      <c r="C10" s="16" t="s">
        <v>11</v>
      </c>
      <c r="D10" s="17" t="s">
        <v>12</v>
      </c>
    </row>
    <row r="11" customFormat="false" ht="12.75" hidden="false" customHeight="false" outlineLevel="0" collapsed="false">
      <c r="A11" s="13"/>
      <c r="B11" s="18"/>
      <c r="C11" s="18"/>
      <c r="D11" s="18"/>
    </row>
    <row r="12" customFormat="false" ht="12.75" hidden="false" customHeight="false" outlineLevel="0" collapsed="false">
      <c r="A12" s="13" t="s">
        <v>13</v>
      </c>
      <c r="B12" s="1" t="s">
        <v>14</v>
      </c>
      <c r="C12" s="1" t="s">
        <v>15</v>
      </c>
    </row>
    <row r="13" customFormat="false" ht="12.75" hidden="false" customHeight="false" outlineLevel="0" collapsed="false">
      <c r="A13" s="13"/>
      <c r="B13" s="18"/>
      <c r="C13" s="18"/>
    </row>
    <row r="15" customFormat="false" ht="12.75" hidden="false" customHeight="false" outlineLevel="0" collapsed="false">
      <c r="A15" s="1" t="s">
        <v>16</v>
      </c>
      <c r="B15" s="12"/>
      <c r="C15" s="12"/>
      <c r="D15" s="12"/>
      <c r="E15" s="12"/>
      <c r="F15" s="12"/>
    </row>
    <row r="16" customFormat="false" ht="12.75" hidden="false" customHeight="false" outlineLevel="0" collapsed="false">
      <c r="A16" s="13" t="s">
        <v>17</v>
      </c>
      <c r="B16" s="16" t="s">
        <v>14</v>
      </c>
      <c r="C16" s="16" t="s">
        <v>15</v>
      </c>
      <c r="D16" s="17"/>
    </row>
    <row r="17" customFormat="false" ht="12.75" hidden="false" customHeight="false" outlineLevel="0" collapsed="false">
      <c r="A17" s="13"/>
      <c r="B17" s="18"/>
      <c r="C17" s="18"/>
      <c r="D17" s="17"/>
    </row>
    <row r="19" customFormat="false" ht="12.75" hidden="true" customHeight="false" outlineLevel="0" collapsed="false">
      <c r="A19" s="17" t="str">
        <f aca="false">A66</f>
        <v>Foyer</v>
      </c>
      <c r="C19" s="16"/>
      <c r="D19" s="19"/>
    </row>
    <row r="20" customFormat="false" ht="12.75" hidden="true" customHeight="false" outlineLevel="0" collapsed="false">
      <c r="A20" s="20" t="str">
        <f aca="false">A67</f>
        <v>Garderoberaum (Gratis fur Vereine)</v>
      </c>
      <c r="B20" s="20"/>
      <c r="C20" s="20"/>
      <c r="D20" s="19"/>
    </row>
    <row r="21" customFormat="false" ht="12.75" hidden="true" customHeight="false" outlineLevel="0" collapsed="false">
      <c r="A21" s="20" t="str">
        <f aca="false">A68</f>
        <v>Bar nach 4 Stunden 50% Rabatt</v>
      </c>
      <c r="B21" s="20"/>
      <c r="C21" s="20"/>
      <c r="D21" s="19"/>
    </row>
    <row r="22" customFormat="false" ht="12.75" hidden="true" customHeight="false" outlineLevel="0" collapsed="false">
      <c r="A22" s="20" t="str">
        <f aca="false">A69</f>
        <v>Küche nach 4 Stunden 50% Rabatt</v>
      </c>
      <c r="B22" s="20"/>
      <c r="C22" s="20"/>
      <c r="D22" s="19"/>
    </row>
    <row r="23" customFormat="false" ht="12.75" hidden="false" customHeight="false" outlineLevel="0" collapsed="false">
      <c r="A23" s="20" t="str">
        <f aca="false">A70</f>
        <v>Kultursaal </v>
      </c>
      <c r="B23" s="20"/>
      <c r="C23" s="20"/>
      <c r="D23" s="21"/>
    </row>
    <row r="24" customFormat="false" ht="12.75" hidden="false" customHeight="false" outlineLevel="0" collapsed="false">
      <c r="A24" s="20" t="str">
        <f aca="false">A71</f>
        <v>Turnhalle (als Nebenraum des Kultursaales)</v>
      </c>
      <c r="B24" s="20"/>
      <c r="C24" s="20"/>
      <c r="D24" s="21"/>
    </row>
    <row r="25" customFormat="false" ht="25.5" hidden="false" customHeight="false" outlineLevel="0" collapsed="false">
      <c r="A25" s="22" t="str">
        <f aca="false">A72</f>
        <v>Turnhalle (für Sport)</v>
      </c>
      <c r="B25" s="23"/>
      <c r="C25" s="24" t="s">
        <v>18</v>
      </c>
      <c r="D25" s="21"/>
      <c r="E25" s="25" t="s">
        <v>19</v>
      </c>
      <c r="F25" s="21"/>
    </row>
    <row r="26" customFormat="false" ht="14.1" hidden="false" customHeight="true" outlineLevel="0" collapsed="false">
      <c r="A26" s="26" t="s">
        <v>20</v>
      </c>
      <c r="B26" s="26"/>
      <c r="C26" s="24" t="s">
        <v>14</v>
      </c>
      <c r="D26" s="21"/>
      <c r="E26" s="10" t="s">
        <v>15</v>
      </c>
      <c r="F26" s="21"/>
    </row>
    <row r="27" customFormat="false" ht="14.1" hidden="false" customHeight="true" outlineLevel="0" collapsed="false">
      <c r="A27" s="26" t="s">
        <v>21</v>
      </c>
      <c r="B27" s="26"/>
      <c r="C27" s="26"/>
      <c r="D27" s="21"/>
      <c r="F27" s="27"/>
    </row>
    <row r="28" customFormat="false" ht="12.75" hidden="false" customHeight="false" outlineLevel="0" collapsed="false">
      <c r="A28" s="22" t="str">
        <f aca="false">A81</f>
        <v>Duschbenutzung (Für Turnhalle)</v>
      </c>
      <c r="B28" s="22"/>
      <c r="C28" s="24" t="s">
        <v>18</v>
      </c>
      <c r="D28" s="21"/>
      <c r="E28" s="14"/>
      <c r="F28" s="28"/>
    </row>
    <row r="29" customFormat="false" ht="12.75" hidden="false" customHeight="false" outlineLevel="0" collapsed="false">
      <c r="A29" s="20" t="str">
        <f aca="false">A73</f>
        <v>Hochzeit </v>
      </c>
      <c r="B29" s="20"/>
      <c r="C29" s="20"/>
      <c r="D29" s="21"/>
    </row>
    <row r="30" customFormat="false" ht="12.75" hidden="false" customHeight="false" outlineLevel="0" collapsed="false">
      <c r="A30" s="20" t="str">
        <f aca="false">A74</f>
        <v>Hochzeit  mit Turnhalle</v>
      </c>
      <c r="B30" s="20"/>
      <c r="C30" s="20"/>
      <c r="D30" s="21"/>
    </row>
    <row r="31" customFormat="false" ht="12.75" hidden="true" customHeight="false" outlineLevel="0" collapsed="false">
      <c r="A31" s="20" t="str">
        <f aca="false">A75</f>
        <v>Ball</v>
      </c>
      <c r="B31" s="20"/>
      <c r="C31" s="20"/>
      <c r="D31" s="19"/>
    </row>
    <row r="32" customFormat="false" ht="24.6" hidden="false" customHeight="true" outlineLevel="0" collapsed="false">
      <c r="A32" s="20" t="str">
        <f aca="false">A76</f>
        <v>1 Tag Veranstaltung mit Gewinnabsichten im Hofraum (Hof, Toiletten und Strom)</v>
      </c>
      <c r="B32" s="20"/>
      <c r="C32" s="20"/>
      <c r="D32" s="21"/>
    </row>
    <row r="33" customFormat="false" ht="26.45" hidden="false" customHeight="true" outlineLevel="0" collapsed="false">
      <c r="A33" s="20" t="str">
        <f aca="false">A77</f>
        <v>2 Tage Veranstaltung mit Gewinnabsichten im Hofraum (Hof, Toiletten und Strom)</v>
      </c>
      <c r="B33" s="20"/>
      <c r="C33" s="20"/>
      <c r="D33" s="21"/>
    </row>
    <row r="34" customFormat="false" ht="12.75" hidden="false" customHeight="false" outlineLevel="0" collapsed="false">
      <c r="A34" s="20" t="str">
        <f aca="false">A80</f>
        <v>Technische Begleitung</v>
      </c>
      <c r="B34" s="20"/>
      <c r="C34" s="20"/>
      <c r="D34" s="21"/>
    </row>
    <row r="35" customFormat="false" ht="28.9" hidden="false" customHeight="true" outlineLevel="0" collapsed="false">
      <c r="A35" s="29" t="s">
        <v>22</v>
      </c>
      <c r="B35" s="29"/>
      <c r="C35" s="29"/>
      <c r="D35" s="29"/>
      <c r="E35" s="29"/>
      <c r="F35" s="29"/>
    </row>
    <row r="36" customFormat="false" ht="31.9" hidden="false" customHeight="true" outlineLevel="0" collapsed="false">
      <c r="A36" s="30" t="s">
        <v>23</v>
      </c>
      <c r="B36" s="30"/>
      <c r="C36" s="30"/>
      <c r="D36" s="30"/>
      <c r="E36" s="30"/>
      <c r="F36" s="30"/>
    </row>
    <row r="37" customFormat="false" ht="34.5" hidden="false" customHeight="true" outlineLevel="0" collapsed="false">
      <c r="A37" s="21"/>
      <c r="B37" s="21"/>
      <c r="C37" s="21"/>
      <c r="D37" s="10" t="s">
        <v>24</v>
      </c>
      <c r="E37" s="21"/>
      <c r="F37" s="21"/>
    </row>
    <row r="38" customFormat="false" ht="36.75" hidden="false" customHeight="true" outlineLevel="0" collapsed="false">
      <c r="A38" s="31" t="s">
        <v>25</v>
      </c>
      <c r="B38" s="31"/>
      <c r="C38" s="31"/>
      <c r="D38" s="31"/>
      <c r="E38" s="31"/>
      <c r="F38" s="31"/>
    </row>
    <row r="39" customFormat="false" ht="20.25" hidden="false" customHeight="false" outlineLevel="0" collapsed="false">
      <c r="A39" s="32" t="s">
        <v>26</v>
      </c>
      <c r="B39" s="32"/>
      <c r="C39" s="33" t="n">
        <f aca="false">Q83</f>
        <v>0</v>
      </c>
      <c r="D39" s="33"/>
    </row>
    <row r="40" customFormat="false" ht="15" hidden="false" customHeight="false" outlineLevel="0" collapsed="false">
      <c r="A40" s="34" t="s">
        <v>27</v>
      </c>
      <c r="B40" s="35" t="n">
        <f aca="false">Q84</f>
        <v>0</v>
      </c>
      <c r="C40" s="35"/>
      <c r="D40" s="35"/>
    </row>
    <row r="42" customFormat="false" ht="12.75" hidden="false" customHeight="false" outlineLevel="0" collapsed="false">
      <c r="A42" s="1" t="s">
        <v>28</v>
      </c>
      <c r="E42" s="1" t="s">
        <v>29</v>
      </c>
    </row>
    <row r="56" customFormat="false" ht="22.5" hidden="true" customHeight="true" outlineLevel="0" collapsed="false"/>
    <row r="57" customFormat="false" ht="12.75" hidden="true" customHeight="false" outlineLevel="0" collapsed="false"/>
    <row r="58" customFormat="false" ht="12.75" hidden="true" customHeight="false" outlineLevel="0" collapsed="false"/>
    <row r="59" customFormat="false" ht="19.5" hidden="true" customHeight="false" outlineLevel="0" collapsed="false">
      <c r="B59" s="36" t="s">
        <v>30</v>
      </c>
      <c r="C59" s="36"/>
      <c r="D59" s="36"/>
      <c r="E59" s="36"/>
      <c r="F59" s="36"/>
      <c r="G59" s="36"/>
      <c r="H59" s="37" t="s">
        <v>31</v>
      </c>
      <c r="I59" s="37"/>
      <c r="J59" s="37"/>
      <c r="K59" s="37"/>
      <c r="L59" s="37"/>
      <c r="M59" s="37"/>
      <c r="N59" s="37"/>
      <c r="O59" s="37"/>
      <c r="P59" s="37"/>
      <c r="Q59" s="37"/>
    </row>
    <row r="60" customFormat="false" ht="12.75" hidden="true" customHeight="false" outlineLevel="0" collapsed="false">
      <c r="B60" s="1" t="s">
        <v>9</v>
      </c>
    </row>
    <row r="61" customFormat="false" ht="12.75" hidden="true" customHeight="false" outlineLevel="0" collapsed="false">
      <c r="B61" s="1" t="s">
        <v>32</v>
      </c>
      <c r="G61" s="38" t="n">
        <v>2.2</v>
      </c>
    </row>
    <row r="62" customFormat="false" ht="12.75" hidden="true" customHeight="false" outlineLevel="0" collapsed="false"/>
    <row r="63" customFormat="false" ht="12.75" hidden="true" customHeight="false" outlineLevel="0" collapsed="false"/>
    <row r="64" customFormat="false" ht="12.75" hidden="true" customHeight="false" outlineLevel="0" collapsed="false">
      <c r="C64" s="1" t="s">
        <v>33</v>
      </c>
      <c r="I64" s="1" t="s">
        <v>34</v>
      </c>
    </row>
    <row r="65" customFormat="false" ht="42.75" hidden="true" customHeight="false" outlineLevel="0" collapsed="false">
      <c r="B65" s="1" t="s">
        <v>35</v>
      </c>
      <c r="C65" s="39" t="s">
        <v>21</v>
      </c>
      <c r="D65" s="39" t="s">
        <v>36</v>
      </c>
      <c r="E65" s="39" t="s">
        <v>37</v>
      </c>
      <c r="F65" s="39" t="s">
        <v>38</v>
      </c>
      <c r="G65" s="39" t="s">
        <v>39</v>
      </c>
      <c r="H65" s="39"/>
      <c r="I65" s="39" t="s">
        <v>21</v>
      </c>
      <c r="J65" s="39" t="s">
        <v>36</v>
      </c>
      <c r="K65" s="39" t="s">
        <v>40</v>
      </c>
      <c r="L65" s="39" t="s">
        <v>38</v>
      </c>
      <c r="M65" s="39" t="s">
        <v>39</v>
      </c>
      <c r="N65" s="39" t="s">
        <v>41</v>
      </c>
      <c r="O65" s="1" t="s">
        <v>42</v>
      </c>
      <c r="P65" s="1" t="s">
        <v>43</v>
      </c>
      <c r="Q65" s="1" t="s">
        <v>44</v>
      </c>
    </row>
    <row r="66" customFormat="false" ht="18" hidden="true" customHeight="false" outlineLevel="0" collapsed="false">
      <c r="A66" s="40" t="s">
        <v>45</v>
      </c>
      <c r="B66" s="41" t="n">
        <v>13</v>
      </c>
      <c r="C66" s="1" t="n">
        <v>1</v>
      </c>
      <c r="D66" s="38" t="n">
        <v>2</v>
      </c>
      <c r="E66" s="38" t="n">
        <v>1.1</v>
      </c>
      <c r="F66" s="1" t="n">
        <v>1</v>
      </c>
      <c r="G66" s="1" t="n">
        <v>1</v>
      </c>
      <c r="H66" s="42"/>
      <c r="I66" s="1" t="n">
        <f aca="false">IF($D$27 &lt;&gt; "",C66,1)</f>
        <v>1</v>
      </c>
      <c r="J66" s="1" t="n">
        <f aca="false">IF($C$13 &lt;&gt; "",D66,1)</f>
        <v>1</v>
      </c>
      <c r="K66" s="1" t="n">
        <f aca="false">IF(AND($D$11 &lt;&gt; "",E66&lt;&gt;1),E66*$G$61,IF($C$11 &lt;&gt; "",E66,1))</f>
        <v>1</v>
      </c>
      <c r="L66" s="1" t="n">
        <f aca="false">IF($B$17 &lt;&gt; "", F66,1)</f>
        <v>1</v>
      </c>
      <c r="M66" s="1" t="n">
        <f aca="false">IF($F$26 &lt;&gt; "",G66,1)</f>
        <v>1</v>
      </c>
      <c r="N66" s="43" t="n">
        <f aca="false">I66*J66*K66*L66*M66</f>
        <v>1</v>
      </c>
      <c r="O66" s="43" t="n">
        <f aca="false">IF(D19 &lt;&gt; "",IF($B$5&gt;2,IF($B$5&gt;9,9,$B$5),2),0)</f>
        <v>0</v>
      </c>
      <c r="P66" s="44" t="n">
        <f aca="false">B66*N66*O66</f>
        <v>0</v>
      </c>
      <c r="Q66" s="44" t="n">
        <f aca="false">P66</f>
        <v>0</v>
      </c>
    </row>
    <row r="67" customFormat="false" ht="45" hidden="true" customHeight="false" outlineLevel="0" collapsed="false">
      <c r="A67" s="40" t="s">
        <v>46</v>
      </c>
      <c r="B67" s="45" t="n">
        <v>15</v>
      </c>
      <c r="C67" s="1" t="n">
        <v>1</v>
      </c>
      <c r="D67" s="1" t="n">
        <v>1</v>
      </c>
      <c r="E67" s="1" t="n">
        <v>1</v>
      </c>
      <c r="F67" s="1" t="n">
        <v>1</v>
      </c>
      <c r="G67" s="1" t="n">
        <v>1</v>
      </c>
      <c r="H67" s="42"/>
      <c r="I67" s="1" t="n">
        <f aca="false">IF($D$27 &lt;&gt; "",C67,1)</f>
        <v>1</v>
      </c>
      <c r="J67" s="1" t="n">
        <f aca="false">IF($C$13 &lt;&gt; "",D67,1)</f>
        <v>1</v>
      </c>
      <c r="K67" s="1" t="n">
        <f aca="false">IF(AND($D$11 &lt;&gt; "",E67&lt;&gt;1),E67*$G$61,IF($C$11 &lt;&gt; "",E67,1))</f>
        <v>1</v>
      </c>
      <c r="L67" s="1" t="n">
        <f aca="false">IF($B$17 &lt;&gt; "", F67,1)</f>
        <v>1</v>
      </c>
      <c r="M67" s="1" t="n">
        <f aca="false">IF($F$26 &lt;&gt; "",G67,1)</f>
        <v>1</v>
      </c>
      <c r="N67" s="43" t="n">
        <f aca="false">I67*J67*K67*L67*M67</f>
        <v>1</v>
      </c>
      <c r="O67" s="46" t="n">
        <f aca="false">IF(AND(D20 &lt;&gt; "",B11 &lt;&gt; ""),0,IF(D20 &lt;&gt; "",1,0))</f>
        <v>0</v>
      </c>
      <c r="P67" s="44" t="n">
        <f aca="false">B67*N67*O67</f>
        <v>0</v>
      </c>
      <c r="Q67" s="44" t="n">
        <f aca="false">P67</f>
        <v>0</v>
      </c>
    </row>
    <row r="68" customFormat="false" ht="45" hidden="true" customHeight="false" outlineLevel="0" collapsed="false">
      <c r="A68" s="40" t="s">
        <v>47</v>
      </c>
      <c r="B68" s="45" t="n">
        <v>5.4</v>
      </c>
      <c r="C68" s="1" t="n">
        <v>1</v>
      </c>
      <c r="D68" s="38" t="n">
        <v>2</v>
      </c>
      <c r="E68" s="38" t="n">
        <v>1.1</v>
      </c>
      <c r="F68" s="1" t="n">
        <v>1</v>
      </c>
      <c r="G68" s="1" t="n">
        <v>1</v>
      </c>
      <c r="H68" s="42"/>
      <c r="I68" s="1" t="n">
        <f aca="false">IF($D$27 &lt;&gt; "",C68,1)</f>
        <v>1</v>
      </c>
      <c r="J68" s="1" t="n">
        <f aca="false">IF($C$13 &lt;&gt; "",D68,1)</f>
        <v>1</v>
      </c>
      <c r="K68" s="1" t="n">
        <f aca="false">IF(AND($D$11 &lt;&gt; "",E68&lt;&gt;1),E68*$G$61,IF($C$11 &lt;&gt; "",E68,1))</f>
        <v>1</v>
      </c>
      <c r="L68" s="1" t="n">
        <f aca="false">IF($B$17 &lt;&gt; "", F68,1)</f>
        <v>1</v>
      </c>
      <c r="M68" s="1" t="n">
        <f aca="false">IF($F$26 &lt;&gt; "",G68,1)</f>
        <v>1</v>
      </c>
      <c r="N68" s="43" t="n">
        <f aca="false">I68*J68*K68*L68*M68</f>
        <v>1</v>
      </c>
      <c r="O68" s="43" t="n">
        <f aca="false">IF(D21 &lt;&gt; "",IF($B$5&gt;2,IF($B$5&gt;9,9,$B$5),2),0)</f>
        <v>0</v>
      </c>
      <c r="P68" s="44" t="n">
        <f aca="false">B68*N68*O68</f>
        <v>0</v>
      </c>
      <c r="Q68" s="47" t="n">
        <f aca="false">IF(O68&gt;4,(B68*N68*4)+(B68*N68*(O68-4)/2),P68)</f>
        <v>0</v>
      </c>
    </row>
    <row r="69" customFormat="false" ht="45" hidden="true" customHeight="false" outlineLevel="0" collapsed="false">
      <c r="A69" s="40" t="s">
        <v>48</v>
      </c>
      <c r="B69" s="45" t="n">
        <v>8.5</v>
      </c>
      <c r="C69" s="1" t="n">
        <v>1</v>
      </c>
      <c r="D69" s="38" t="n">
        <v>2</v>
      </c>
      <c r="E69" s="38" t="n">
        <v>1.1</v>
      </c>
      <c r="F69" s="1" t="n">
        <v>1</v>
      </c>
      <c r="G69" s="1" t="n">
        <v>1</v>
      </c>
      <c r="H69" s="42"/>
      <c r="I69" s="1" t="n">
        <f aca="false">IF($D$27 &lt;&gt; "",C69,1)</f>
        <v>1</v>
      </c>
      <c r="J69" s="1" t="n">
        <f aca="false">IF($C$13 &lt;&gt; "",D69,1)</f>
        <v>1</v>
      </c>
      <c r="K69" s="1" t="n">
        <f aca="false">IF(AND($D$11 &lt;&gt; "",E69&lt;&gt;1),E69*$G$61,IF($C$11 &lt;&gt; "",E69,1))</f>
        <v>1</v>
      </c>
      <c r="L69" s="1" t="n">
        <f aca="false">IF($B$17 &lt;&gt; "", F69,1)</f>
        <v>1</v>
      </c>
      <c r="M69" s="1" t="n">
        <f aca="false">IF($F$26 &lt;&gt; "",G69,1)</f>
        <v>1</v>
      </c>
      <c r="N69" s="43" t="n">
        <f aca="false">I69*J69*K69*L69*M69</f>
        <v>1</v>
      </c>
      <c r="O69" s="43" t="n">
        <f aca="false">IF(D22 &lt;&gt; "",IF($B$5&gt;2,IF($B$5&gt;9,9,$B$5),2),0)</f>
        <v>0</v>
      </c>
      <c r="P69" s="44" t="n">
        <f aca="false">B69*N69*O69</f>
        <v>0</v>
      </c>
      <c r="Q69" s="47" t="n">
        <f aca="false">IF(O69&gt;4,(B69*N69*4)+(B69*N69*(O69-4)/2),P69)</f>
        <v>0</v>
      </c>
    </row>
    <row r="70" customFormat="false" ht="15" hidden="true" customHeight="false" outlineLevel="0" collapsed="false">
      <c r="A70" s="40" t="s">
        <v>49</v>
      </c>
      <c r="B70" s="45" t="n">
        <v>18</v>
      </c>
      <c r="C70" s="1" t="n">
        <v>1</v>
      </c>
      <c r="D70" s="38" t="n">
        <v>2</v>
      </c>
      <c r="E70" s="38" t="n">
        <v>1.1</v>
      </c>
      <c r="F70" s="38" t="n">
        <v>1.2</v>
      </c>
      <c r="G70" s="1" t="n">
        <v>1</v>
      </c>
      <c r="H70" s="42"/>
      <c r="I70" s="1" t="n">
        <f aca="false">IF($D$27 &lt;&gt; "",C70,1)</f>
        <v>1</v>
      </c>
      <c r="J70" s="1" t="n">
        <f aca="false">IF($C$13 &lt;&gt; "",D70,1)</f>
        <v>1</v>
      </c>
      <c r="K70" s="1" t="n">
        <f aca="false">IF(AND($D$11 &lt;&gt; "",E70&lt;&gt;1),E70*$G$61,IF($C$11 &lt;&gt; "",E70,1))</f>
        <v>1</v>
      </c>
      <c r="L70" s="1" t="n">
        <f aca="false">IF($B$17 &lt;&gt; "", F70,1)</f>
        <v>1</v>
      </c>
      <c r="M70" s="1" t="n">
        <f aca="false">IF($F$26 &lt;&gt; "",G70,1)</f>
        <v>1</v>
      </c>
      <c r="N70" s="43" t="n">
        <f aca="false">I70*J70*K70*L70*M70</f>
        <v>1</v>
      </c>
      <c r="O70" s="43" t="n">
        <f aca="false">IF(D23 &lt;&gt; "",IF($B$5&gt;2,IF($B$5&gt;9,9,$B$5),2),0)</f>
        <v>0</v>
      </c>
      <c r="P70" s="44" t="n">
        <f aca="false">B70*N70*O70</f>
        <v>0</v>
      </c>
      <c r="Q70" s="44" t="n">
        <f aca="false">P70</f>
        <v>0</v>
      </c>
    </row>
    <row r="71" customFormat="false" ht="45" hidden="true" customHeight="false" outlineLevel="0" collapsed="false">
      <c r="A71" s="40" t="s">
        <v>50</v>
      </c>
      <c r="B71" s="45" t="n">
        <v>11</v>
      </c>
      <c r="C71" s="1" t="n">
        <v>1</v>
      </c>
      <c r="D71" s="38" t="n">
        <v>2</v>
      </c>
      <c r="E71" s="38" t="n">
        <v>1.1</v>
      </c>
      <c r="F71" s="38" t="n">
        <v>1.2</v>
      </c>
      <c r="G71" s="1" t="n">
        <v>1</v>
      </c>
      <c r="H71" s="42"/>
      <c r="I71" s="1" t="n">
        <f aca="false">IF($D$27 &lt;&gt; "",C71,1)</f>
        <v>1</v>
      </c>
      <c r="J71" s="1" t="n">
        <f aca="false">IF($C$13 &lt;&gt; "",D71,1)</f>
        <v>1</v>
      </c>
      <c r="K71" s="1" t="n">
        <f aca="false">IF(AND($D$11 &lt;&gt; "",E71&lt;&gt;1),E71*$G$61,IF($C$11 &lt;&gt; "",E71,1))</f>
        <v>1</v>
      </c>
      <c r="L71" s="1" t="n">
        <f aca="false">IF($B$17 &lt;&gt; "", F71,1)</f>
        <v>1</v>
      </c>
      <c r="M71" s="1" t="n">
        <f aca="false">IF($F$26 &lt;&gt; "",G71,1)</f>
        <v>1</v>
      </c>
      <c r="N71" s="43" t="n">
        <f aca="false">I71*J71*K71*L71*M71</f>
        <v>1</v>
      </c>
      <c r="O71" s="43" t="n">
        <f aca="false">IF(D24 &lt;&gt; "",IF($B$5&gt;2,IF($B$5&gt;9,9,$B$5),2),0)</f>
        <v>0</v>
      </c>
      <c r="P71" s="44" t="n">
        <f aca="false">B71*N71*O71</f>
        <v>0</v>
      </c>
      <c r="Q71" s="44" t="n">
        <f aca="false">P71</f>
        <v>0</v>
      </c>
    </row>
    <row r="72" customFormat="false" ht="30" hidden="true" customHeight="false" outlineLevel="0" collapsed="false">
      <c r="A72" s="40" t="s">
        <v>51</v>
      </c>
      <c r="B72" s="45" t="n">
        <v>8</v>
      </c>
      <c r="C72" s="38" t="n">
        <v>1.2</v>
      </c>
      <c r="D72" s="38" t="n">
        <v>1.3</v>
      </c>
      <c r="E72" s="38" t="n">
        <v>1.1</v>
      </c>
      <c r="F72" s="1" t="n">
        <v>1</v>
      </c>
      <c r="G72" s="38" t="n">
        <v>1.4</v>
      </c>
      <c r="H72" s="42"/>
      <c r="I72" s="1" t="n">
        <f aca="false">IF($D$27 &lt;&gt; "",C72,1)</f>
        <v>1</v>
      </c>
      <c r="J72" s="1" t="n">
        <f aca="false">IF($C$13 &lt;&gt; "",D72,1)</f>
        <v>1</v>
      </c>
      <c r="K72" s="1" t="n">
        <f aca="false">IF(AND($D$11 &lt;&gt; "",E72&lt;&gt;1),E72*$G$61,IF($C$11 &lt;&gt; "",E72,1))</f>
        <v>1</v>
      </c>
      <c r="L72" s="1" t="n">
        <f aca="false">IF($B$17 &lt;&gt; "", F72,1)</f>
        <v>1</v>
      </c>
      <c r="M72" s="1" t="n">
        <f aca="false">IF($F$26 &lt;&gt; "",G72,1)</f>
        <v>1</v>
      </c>
      <c r="N72" s="43" t="n">
        <f aca="false">I72*J72*K72*L72*M72</f>
        <v>1</v>
      </c>
      <c r="O72" s="46" t="n">
        <f aca="false">IF(D25 &lt;&gt; "",D25*F25,0)</f>
        <v>0</v>
      </c>
      <c r="P72" s="44" t="n">
        <f aca="false">B72*N72*O72</f>
        <v>0</v>
      </c>
      <c r="Q72" s="44" t="n">
        <f aca="false">P72</f>
        <v>0</v>
      </c>
    </row>
    <row r="73" customFormat="false" ht="15" hidden="true" customHeight="false" outlineLevel="0" collapsed="false">
      <c r="A73" s="48" t="s">
        <v>52</v>
      </c>
      <c r="B73" s="45" t="n">
        <v>800</v>
      </c>
      <c r="C73" s="1" t="n">
        <v>1</v>
      </c>
      <c r="D73" s="38" t="n">
        <v>1.3</v>
      </c>
      <c r="E73" s="1" t="n">
        <v>1</v>
      </c>
      <c r="F73" s="1" t="n">
        <v>1</v>
      </c>
      <c r="G73" s="1" t="n">
        <v>1</v>
      </c>
      <c r="H73" s="42"/>
      <c r="I73" s="1" t="n">
        <f aca="false">IF($D$27 &lt;&gt; "",C73,1)</f>
        <v>1</v>
      </c>
      <c r="J73" s="1" t="n">
        <f aca="false">IF($C$13 &lt;&gt; "",D73,1)</f>
        <v>1</v>
      </c>
      <c r="K73" s="1" t="n">
        <f aca="false">IF(AND($D$11 &lt;&gt; "",E73&lt;&gt;1),E73*$G$61,IF($C$11 &lt;&gt; "",E73,1))</f>
        <v>1</v>
      </c>
      <c r="L73" s="1" t="n">
        <f aca="false">IF($B$17 &lt;&gt; "", F73,1)</f>
        <v>1</v>
      </c>
      <c r="M73" s="1" t="n">
        <f aca="false">IF($F$26 &lt;&gt; "",G73,1)</f>
        <v>1</v>
      </c>
      <c r="N73" s="43" t="n">
        <f aca="false">I73*J73*K73*L73*M73</f>
        <v>1</v>
      </c>
      <c r="O73" s="46" t="n">
        <f aca="false">IF(D29 &lt;&gt; "",1,0)</f>
        <v>0</v>
      </c>
      <c r="P73" s="44" t="n">
        <f aca="false">B73*N73*O73</f>
        <v>0</v>
      </c>
      <c r="Q73" s="44" t="n">
        <f aca="false">P73</f>
        <v>0</v>
      </c>
    </row>
    <row r="74" customFormat="false" ht="30" hidden="true" customHeight="false" outlineLevel="0" collapsed="false">
      <c r="A74" s="48" t="s">
        <v>53</v>
      </c>
      <c r="B74" s="45" t="n">
        <v>900</v>
      </c>
      <c r="C74" s="1" t="n">
        <v>1</v>
      </c>
      <c r="D74" s="38" t="n">
        <v>1.3</v>
      </c>
      <c r="E74" s="1" t="n">
        <v>1</v>
      </c>
      <c r="F74" s="1" t="n">
        <v>1</v>
      </c>
      <c r="G74" s="1" t="n">
        <v>1</v>
      </c>
      <c r="H74" s="42"/>
      <c r="I74" s="1" t="n">
        <f aca="false">IF($D$27 &lt;&gt; "",C74,1)</f>
        <v>1</v>
      </c>
      <c r="J74" s="1" t="n">
        <f aca="false">IF($C$13 &lt;&gt; "",D74,1)</f>
        <v>1</v>
      </c>
      <c r="K74" s="1" t="n">
        <f aca="false">IF(AND($D$11 &lt;&gt; "",E74&lt;&gt;1),E74*$G$61,IF($C$11 &lt;&gt; "",E74,1))</f>
        <v>1</v>
      </c>
      <c r="L74" s="1" t="n">
        <f aca="false">IF($B$17 &lt;&gt; "", F74,1)</f>
        <v>1</v>
      </c>
      <c r="M74" s="1" t="n">
        <f aca="false">IF($F$26 &lt;&gt; "",G74,1)</f>
        <v>1</v>
      </c>
      <c r="N74" s="43" t="n">
        <f aca="false">I74*J74*K74*L74*M74</f>
        <v>1</v>
      </c>
      <c r="O74" s="46" t="n">
        <f aca="false">IF(D30 &lt;&gt; "",1,0)</f>
        <v>0</v>
      </c>
      <c r="P74" s="44" t="n">
        <f aca="false">B74*N74*O74</f>
        <v>0</v>
      </c>
      <c r="Q74" s="44" t="n">
        <f aca="false">P74</f>
        <v>0</v>
      </c>
    </row>
    <row r="75" customFormat="false" ht="15" hidden="true" customHeight="false" outlineLevel="0" collapsed="false">
      <c r="A75" s="48" t="s">
        <v>54</v>
      </c>
      <c r="B75" s="45" t="n">
        <v>1220</v>
      </c>
      <c r="C75" s="1" t="n">
        <v>1</v>
      </c>
      <c r="D75" s="38" t="n">
        <v>1.3</v>
      </c>
      <c r="E75" s="38" t="n">
        <v>1.3</v>
      </c>
      <c r="F75" s="1" t="n">
        <v>1</v>
      </c>
      <c r="G75" s="1" t="n">
        <v>1</v>
      </c>
      <c r="H75" s="42"/>
      <c r="I75" s="1" t="n">
        <f aca="false">IF($D$27 &lt;&gt; "",C75,1)</f>
        <v>1</v>
      </c>
      <c r="J75" s="1" t="n">
        <f aca="false">IF($C$13 &lt;&gt; "",D75,1)</f>
        <v>1</v>
      </c>
      <c r="K75" s="1" t="n">
        <f aca="false">IF(AND($D$11 &lt;&gt; "",E75&lt;&gt;1),E75*$G$61,IF($C$11 &lt;&gt; "",E75,1))</f>
        <v>1</v>
      </c>
      <c r="L75" s="1" t="n">
        <f aca="false">IF($B$17 &lt;&gt; "", F75,1)</f>
        <v>1</v>
      </c>
      <c r="M75" s="1" t="n">
        <f aca="false">IF($F$26 &lt;&gt; "",G75,1)</f>
        <v>1</v>
      </c>
      <c r="N75" s="43" t="n">
        <f aca="false">I75*J75*K75*L75*M75</f>
        <v>1</v>
      </c>
      <c r="O75" s="46" t="n">
        <f aca="false">IF(D31 &lt;&gt; "",1,0)</f>
        <v>0</v>
      </c>
      <c r="P75" s="44" t="n">
        <f aca="false">B75*N75*O75</f>
        <v>0</v>
      </c>
      <c r="Q75" s="44" t="n">
        <f aca="false">P75</f>
        <v>0</v>
      </c>
    </row>
    <row r="76" customFormat="false" ht="105" hidden="true" customHeight="false" outlineLevel="0" collapsed="false">
      <c r="A76" s="48" t="s">
        <v>55</v>
      </c>
      <c r="B76" s="45" t="n">
        <v>300</v>
      </c>
      <c r="C76" s="1" t="n">
        <v>1</v>
      </c>
      <c r="D76" s="1" t="n">
        <v>1</v>
      </c>
      <c r="E76" s="1" t="n">
        <v>1</v>
      </c>
      <c r="F76" s="1" t="n">
        <v>1</v>
      </c>
      <c r="G76" s="1" t="n">
        <v>1</v>
      </c>
      <c r="H76" s="42"/>
      <c r="I76" s="1" t="n">
        <f aca="false">IF($D$27 &lt;&gt; "",C76,1)</f>
        <v>1</v>
      </c>
      <c r="J76" s="1" t="n">
        <f aca="false">IF($C$13 &lt;&gt; "",D76,1)</f>
        <v>1</v>
      </c>
      <c r="K76" s="1" t="n">
        <f aca="false">IF(AND($D$11 &lt;&gt; "",E76&lt;&gt;1),E76*$G$61,IF($C$11 &lt;&gt; "",E76,1))</f>
        <v>1</v>
      </c>
      <c r="L76" s="1" t="n">
        <f aca="false">IF($B$17 &lt;&gt; "", F76,1)</f>
        <v>1</v>
      </c>
      <c r="M76" s="1" t="n">
        <f aca="false">IF($F$26 &lt;&gt; "",G76,1)</f>
        <v>1</v>
      </c>
      <c r="N76" s="43" t="n">
        <f aca="false">I76*J76*K76*L76*M76</f>
        <v>1</v>
      </c>
      <c r="O76" s="46" t="n">
        <f aca="false">IF(D32 &lt;&gt; "",1,0)</f>
        <v>0</v>
      </c>
      <c r="P76" s="44" t="n">
        <f aca="false">B76*N76*O76</f>
        <v>0</v>
      </c>
      <c r="Q76" s="44" t="n">
        <f aca="false">P76</f>
        <v>0</v>
      </c>
    </row>
    <row r="77" customFormat="false" ht="105" hidden="true" customHeight="false" outlineLevel="0" collapsed="false">
      <c r="A77" s="48" t="s">
        <v>56</v>
      </c>
      <c r="B77" s="45" t="n">
        <v>500</v>
      </c>
      <c r="C77" s="1" t="n">
        <v>1</v>
      </c>
      <c r="D77" s="1" t="n">
        <v>1</v>
      </c>
      <c r="E77" s="1" t="n">
        <v>1</v>
      </c>
      <c r="F77" s="1" t="n">
        <v>1</v>
      </c>
      <c r="G77" s="1" t="n">
        <v>1</v>
      </c>
      <c r="H77" s="42"/>
      <c r="I77" s="1" t="n">
        <f aca="false">IF($D$27 &lt;&gt; "",C77,1)</f>
        <v>1</v>
      </c>
      <c r="J77" s="1" t="n">
        <f aca="false">IF($C$13 &lt;&gt; "",D77,1)</f>
        <v>1</v>
      </c>
      <c r="K77" s="1" t="n">
        <f aca="false">IF(AND($D$11 &lt;&gt; "",E77&lt;&gt;1),E77*$G$61,IF($C$11 &lt;&gt; "",E77,1))</f>
        <v>1</v>
      </c>
      <c r="L77" s="1" t="n">
        <f aca="false">IF($B$17 &lt;&gt; "", F77,1)</f>
        <v>1</v>
      </c>
      <c r="M77" s="1" t="n">
        <f aca="false">IF($F$26 &lt;&gt; "",G77,1)</f>
        <v>1</v>
      </c>
      <c r="N77" s="43" t="n">
        <f aca="false">I77*J77*K77*L77*M77</f>
        <v>1</v>
      </c>
      <c r="O77" s="46" t="n">
        <f aca="false">IF(D33 &lt;&gt; "",1,0)</f>
        <v>0</v>
      </c>
      <c r="P77" s="44" t="n">
        <f aca="false">B77*N77*O77</f>
        <v>0</v>
      </c>
      <c r="Q77" s="44" t="n">
        <f aca="false">P77</f>
        <v>0</v>
      </c>
    </row>
    <row r="78" customFormat="false" ht="45" hidden="true" customHeight="false" outlineLevel="0" collapsed="false">
      <c r="A78" s="48" t="s">
        <v>57</v>
      </c>
      <c r="B78" s="45" t="n">
        <v>500</v>
      </c>
      <c r="C78" s="1" t="n">
        <v>1</v>
      </c>
      <c r="D78" s="1" t="n">
        <v>1</v>
      </c>
      <c r="E78" s="1" t="n">
        <v>1</v>
      </c>
      <c r="F78" s="1" t="n">
        <v>1</v>
      </c>
      <c r="G78" s="1" t="n">
        <v>1</v>
      </c>
      <c r="H78" s="42"/>
      <c r="I78" s="1" t="n">
        <f aca="false">IF($D$27 &lt;&gt; "",C78,1)</f>
        <v>1</v>
      </c>
      <c r="J78" s="1" t="n">
        <f aca="false">IF($C$13 &lt;&gt; "",D78,1)</f>
        <v>1</v>
      </c>
      <c r="K78" s="1" t="n">
        <f aca="false">IF(AND($D$11 &lt;&gt; "",E78&lt;&gt;1),E78*$G$61,IF($C$11 &lt;&gt; "",E78,1))</f>
        <v>1</v>
      </c>
      <c r="L78" s="1" t="n">
        <f aca="false">IF($B$17 &lt;&gt; "", F78,1)</f>
        <v>1</v>
      </c>
      <c r="M78" s="1" t="n">
        <f aca="false">IF($F$26 &lt;&gt; "",G78,1)</f>
        <v>1</v>
      </c>
      <c r="N78" s="43" t="n">
        <f aca="false">I78*J78*K78*L78*M78</f>
        <v>1</v>
      </c>
      <c r="O78" s="46" t="n">
        <f aca="false">IF(OR(D32 &lt;&gt; "",D33&lt;&gt; ""),1,0)</f>
        <v>0</v>
      </c>
      <c r="P78" s="44" t="n">
        <f aca="false">B78*N78*O78</f>
        <v>0</v>
      </c>
      <c r="Q78" s="44" t="n">
        <f aca="false">P78</f>
        <v>0</v>
      </c>
    </row>
    <row r="79" customFormat="false" ht="75" hidden="true" customHeight="false" outlineLevel="0" collapsed="false">
      <c r="A79" s="40" t="s">
        <v>58</v>
      </c>
      <c r="B79" s="45" t="n">
        <v>1000</v>
      </c>
      <c r="C79" s="1" t="n">
        <v>1</v>
      </c>
      <c r="D79" s="1" t="n">
        <v>1</v>
      </c>
      <c r="E79" s="1" t="n">
        <v>1</v>
      </c>
      <c r="F79" s="1" t="n">
        <v>1</v>
      </c>
      <c r="G79" s="1" t="n">
        <v>1</v>
      </c>
      <c r="H79" s="42"/>
      <c r="I79" s="1" t="n">
        <f aca="false">IF($D$27 &lt;&gt; "",C79,1)</f>
        <v>1</v>
      </c>
      <c r="J79" s="1" t="n">
        <f aca="false">IF($C$13 &lt;&gt; "",D79,1)</f>
        <v>1</v>
      </c>
      <c r="K79" s="1" t="n">
        <f aca="false">IF(AND($D$11 &lt;&gt; "",E79&lt;&gt;1),E79*$G$61,IF($C$11 &lt;&gt; "",E79,1))</f>
        <v>1</v>
      </c>
      <c r="L79" s="1" t="n">
        <f aca="false">IF($B$17 &lt;&gt; "", F79,1)</f>
        <v>1</v>
      </c>
      <c r="M79" s="1" t="n">
        <f aca="false">IF($F$26 &lt;&gt; "",G79,1)</f>
        <v>1</v>
      </c>
      <c r="N79" s="43" t="n">
        <f aca="false">I79*J79*K79*L79*M79</f>
        <v>1</v>
      </c>
      <c r="O79" s="46" t="n">
        <f aca="false">IF(OR(D29 &lt;&gt; "",D30&lt;&gt; "",D31&lt;&gt;"" ),1,0)</f>
        <v>0</v>
      </c>
      <c r="P79" s="44" t="n">
        <f aca="false">B79*N79*O79</f>
        <v>0</v>
      </c>
      <c r="Q79" s="44" t="n">
        <f aca="false">P79</f>
        <v>0</v>
      </c>
    </row>
    <row r="80" customFormat="false" ht="30" hidden="true" customHeight="false" outlineLevel="0" collapsed="false">
      <c r="A80" s="40" t="s">
        <v>59</v>
      </c>
      <c r="B80" s="45" t="n">
        <v>20</v>
      </c>
      <c r="C80" s="1" t="n">
        <v>1</v>
      </c>
      <c r="D80" s="1" t="n">
        <v>1</v>
      </c>
      <c r="E80" s="1" t="n">
        <v>1</v>
      </c>
      <c r="F80" s="1" t="n">
        <v>1</v>
      </c>
      <c r="G80" s="1" t="n">
        <v>1</v>
      </c>
      <c r="H80" s="42"/>
      <c r="I80" s="1" t="n">
        <f aca="false">IF($D$27 &lt;&gt; "",C80,1)</f>
        <v>1</v>
      </c>
      <c r="J80" s="1" t="n">
        <f aca="false">IF($C$13 &lt;&gt; "",D80,1)</f>
        <v>1</v>
      </c>
      <c r="K80" s="1" t="n">
        <f aca="false">IF(AND($D$11 &lt;&gt; "",E80&lt;&gt;1),E80*$G$61,IF($C$11 &lt;&gt; "",E80,1))</f>
        <v>1</v>
      </c>
      <c r="L80" s="1" t="n">
        <f aca="false">IF($B$17 &lt;&gt; "", F80,1)</f>
        <v>1</v>
      </c>
      <c r="M80" s="1" t="n">
        <f aca="false">IF($F$26 &lt;&gt; "",G80,1)</f>
        <v>1</v>
      </c>
      <c r="N80" s="43" t="n">
        <f aca="false">I80*J80*K80*L80*M80</f>
        <v>1</v>
      </c>
      <c r="O80" s="46" t="n">
        <f aca="false">IF(D34 &lt;&gt; "",1,0)</f>
        <v>0</v>
      </c>
      <c r="P80" s="44" t="n">
        <f aca="false">B80*N80*O80</f>
        <v>0</v>
      </c>
      <c r="Q80" s="44" t="n">
        <f aca="false">P80</f>
        <v>0</v>
      </c>
    </row>
    <row r="81" customFormat="false" ht="45" hidden="true" customHeight="false" outlineLevel="0" collapsed="false">
      <c r="A81" s="40" t="s">
        <v>60</v>
      </c>
      <c r="B81" s="45" t="n">
        <v>20</v>
      </c>
      <c r="C81" s="1" t="n">
        <v>1</v>
      </c>
      <c r="D81" s="38" t="n">
        <v>1.2</v>
      </c>
      <c r="E81" s="1" t="n">
        <v>1</v>
      </c>
      <c r="F81" s="1" t="n">
        <v>1</v>
      </c>
      <c r="G81" s="1" t="n">
        <v>1</v>
      </c>
      <c r="H81" s="42"/>
      <c r="I81" s="1" t="n">
        <f aca="false">IF($D$27 &lt;&gt; "",C81,1)</f>
        <v>1</v>
      </c>
      <c r="J81" s="1" t="n">
        <f aca="false">IF($C$13 &lt;&gt; "",D81,1)</f>
        <v>1</v>
      </c>
      <c r="K81" s="1" t="n">
        <f aca="false">IF(AND($D$11 &lt;&gt; "",E81&lt;&gt;1),E81*$G$61,IF($C$11 &lt;&gt; "",E81,1))</f>
        <v>1</v>
      </c>
      <c r="L81" s="1" t="n">
        <f aca="false">IF($B$17 &lt;&gt; "", F81,1)</f>
        <v>1</v>
      </c>
      <c r="M81" s="1" t="n">
        <f aca="false">IF($F$26 &lt;&gt; "",G81,1)</f>
        <v>1</v>
      </c>
      <c r="N81" s="43" t="n">
        <f aca="false">I81*J81*K81*L81*M81</f>
        <v>1</v>
      </c>
      <c r="O81" s="46" t="n">
        <f aca="false">IF(D28 &lt;&gt; "",D28,0)</f>
        <v>0</v>
      </c>
      <c r="P81" s="44" t="n">
        <f aca="false">B81*N81*O81</f>
        <v>0</v>
      </c>
      <c r="Q81" s="44" t="n">
        <f aca="false">P81</f>
        <v>0</v>
      </c>
    </row>
    <row r="82" customFormat="false" ht="12.75" hidden="true" customHeight="false" outlineLevel="0" collapsed="false"/>
    <row r="83" customFormat="false" ht="12.75" hidden="true" customHeight="false" outlineLevel="0" collapsed="false">
      <c r="O83" s="1" t="s">
        <v>61</v>
      </c>
      <c r="Q83" s="44" t="n">
        <f aca="false">SUM(Q66:Q77,Q80:Q81)</f>
        <v>0</v>
      </c>
    </row>
    <row r="84" customFormat="false" ht="12.75" hidden="true" customHeight="false" outlineLevel="0" collapsed="false">
      <c r="O84" s="1" t="s">
        <v>62</v>
      </c>
      <c r="Q84" s="44" t="n">
        <f aca="false">SUM(Q78:Q79)</f>
        <v>0</v>
      </c>
    </row>
    <row r="85" customFormat="false" ht="12.75" hidden="true" customHeight="false" outlineLevel="0" collapsed="false"/>
    <row r="86" customFormat="false" ht="12.75" hidden="true" customHeight="false" outlineLevel="0" collapsed="false"/>
  </sheetData>
  <sheetProtection sheet="true" password="abb6" objects="true" scenarios="true" selectLockedCells="true"/>
  <mergeCells count="27">
    <mergeCell ref="B7:F7"/>
    <mergeCell ref="B8:F8"/>
    <mergeCell ref="B9:F9"/>
    <mergeCell ref="B15:F15"/>
    <mergeCell ref="A20:C20"/>
    <mergeCell ref="A21:C21"/>
    <mergeCell ref="A22:C22"/>
    <mergeCell ref="A23:C23"/>
    <mergeCell ref="A24:C24"/>
    <mergeCell ref="A26:B26"/>
    <mergeCell ref="A27:C27"/>
    <mergeCell ref="A28:B28"/>
    <mergeCell ref="A29:C29"/>
    <mergeCell ref="A30:C30"/>
    <mergeCell ref="A31:C31"/>
    <mergeCell ref="A32:C32"/>
    <mergeCell ref="A33:C33"/>
    <mergeCell ref="A34:C34"/>
    <mergeCell ref="A35:F35"/>
    <mergeCell ref="A36:F36"/>
    <mergeCell ref="A37:C37"/>
    <mergeCell ref="E37:F37"/>
    <mergeCell ref="A38:F38"/>
    <mergeCell ref="C39:D39"/>
    <mergeCell ref="B40:D40"/>
    <mergeCell ref="B59:G59"/>
    <mergeCell ref="H59:Q59"/>
  </mergeCells>
  <printOptions headings="false" gridLines="false" gridLinesSet="true" horizontalCentered="false" verticalCentered="false"/>
  <pageMargins left="0.322916666666667" right="0.490972222222222" top="0.352777777777778" bottom="0.2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84"/>
  <sheetViews>
    <sheetView showFormulas="false" showGridLines="true" showRowColHeaders="true" showZeros="true" rightToLeft="false" tabSelected="false" showOutlineSymbols="true" defaultGridColor="true" view="normal" topLeftCell="A38" colorId="64" zoomScale="100" zoomScaleNormal="100" zoomScalePageLayoutView="100" workbookViewId="0">
      <selection pane="topLeft" activeCell="A37" activeCellId="0" sqref="A37"/>
    </sheetView>
  </sheetViews>
  <sheetFormatPr defaultColWidth="10.12890625" defaultRowHeight="12.75" zeroHeight="false" outlineLevelRow="0" outlineLevelCol="0"/>
  <cols>
    <col collapsed="false" customWidth="true" hidden="false" outlineLevel="0" max="1" min="1" style="1" width="19.37"/>
    <col collapsed="false" customWidth="true" hidden="false" outlineLevel="0" max="2" min="2" style="1" width="16.13"/>
    <col collapsed="false" customWidth="true" hidden="false" outlineLevel="0" max="4" min="3" style="1" width="11.13"/>
    <col collapsed="false" customWidth="true" hidden="false" outlineLevel="0" max="5" min="5" style="1" width="14.75"/>
    <col collapsed="false" customWidth="true" hidden="false" outlineLevel="0" max="6" min="6" style="1" width="11.13"/>
    <col collapsed="false" customWidth="false" hidden="false" outlineLevel="0" max="15" min="7" style="1" width="10.13"/>
    <col collapsed="false" customWidth="true" hidden="false" outlineLevel="0" max="16" min="16" style="1" width="11.5"/>
    <col collapsed="false" customWidth="true" hidden="false" outlineLevel="0" max="17" min="17" style="1" width="29"/>
    <col collapsed="false" customWidth="false" hidden="false" outlineLevel="0" max="1024" min="18" style="1" width="10.13"/>
  </cols>
  <sheetData>
    <row r="1" customFormat="false" ht="18" hidden="false" customHeight="false" outlineLevel="0" collapsed="false">
      <c r="A1" s="2" t="s">
        <v>63</v>
      </c>
      <c r="B1" s="3"/>
      <c r="C1" s="3"/>
      <c r="D1" s="3"/>
    </row>
    <row r="2" customFormat="false" ht="18" hidden="false" customHeight="false" outlineLevel="0" collapsed="false">
      <c r="A2" s="4" t="s">
        <v>64</v>
      </c>
      <c r="B2" s="5"/>
      <c r="C2" s="5"/>
      <c r="D2" s="5"/>
    </row>
    <row r="3" customFormat="false" ht="18" hidden="false" customHeight="false" outlineLevel="0" collapsed="false">
      <c r="A3" s="2"/>
      <c r="B3" s="3"/>
      <c r="C3" s="3"/>
      <c r="D3" s="3"/>
    </row>
    <row r="4" customFormat="false" ht="12.75" hidden="false" customHeight="false" outlineLevel="0" collapsed="false">
      <c r="A4" s="6" t="s">
        <v>65</v>
      </c>
      <c r="B4" s="7"/>
      <c r="C4" s="8" t="s">
        <v>66</v>
      </c>
      <c r="D4" s="9"/>
      <c r="E4" s="10" t="s">
        <v>67</v>
      </c>
      <c r="F4" s="9"/>
    </row>
    <row r="5" customFormat="false" ht="12.75" hidden="false" customHeight="false" outlineLevel="0" collapsed="false">
      <c r="A5" s="11" t="s">
        <v>68</v>
      </c>
      <c r="B5" s="12"/>
      <c r="C5" s="5"/>
      <c r="D5" s="5"/>
    </row>
    <row r="6" customFormat="false" ht="12.75" hidden="false" customHeight="false" outlineLevel="0" collapsed="false">
      <c r="A6" s="13"/>
      <c r="B6" s="14"/>
      <c r="C6" s="13"/>
      <c r="D6" s="15"/>
      <c r="E6" s="15"/>
      <c r="F6" s="15"/>
      <c r="G6" s="13"/>
    </row>
    <row r="7" customFormat="false" ht="12.75" hidden="false" customHeight="false" outlineLevel="0" collapsed="false">
      <c r="A7" s="13" t="s">
        <v>69</v>
      </c>
      <c r="B7" s="12"/>
      <c r="C7" s="12"/>
      <c r="D7" s="12"/>
      <c r="E7" s="12"/>
      <c r="F7" s="12"/>
    </row>
    <row r="8" customFormat="false" ht="12.75" hidden="false" customHeight="true" outlineLevel="0" collapsed="false">
      <c r="A8" s="17" t="s">
        <v>70</v>
      </c>
      <c r="B8" s="12"/>
      <c r="C8" s="12"/>
      <c r="D8" s="12"/>
      <c r="E8" s="12"/>
      <c r="F8" s="12"/>
    </row>
    <row r="9" customFormat="false" ht="12.75" hidden="false" customHeight="false" outlineLevel="0" collapsed="false">
      <c r="A9" s="13" t="s">
        <v>71</v>
      </c>
      <c r="B9" s="12"/>
      <c r="C9" s="12"/>
      <c r="D9" s="12"/>
      <c r="E9" s="12"/>
      <c r="F9" s="12"/>
    </row>
    <row r="10" customFormat="false" ht="12.75" hidden="false" customHeight="false" outlineLevel="0" collapsed="false">
      <c r="A10" s="13" t="s">
        <v>72</v>
      </c>
      <c r="B10" s="16" t="s">
        <v>73</v>
      </c>
      <c r="C10" s="16" t="s">
        <v>74</v>
      </c>
      <c r="D10" s="17" t="s">
        <v>75</v>
      </c>
    </row>
    <row r="11" customFormat="false" ht="12.75" hidden="false" customHeight="false" outlineLevel="0" collapsed="false">
      <c r="A11" s="13"/>
      <c r="B11" s="18"/>
      <c r="C11" s="18"/>
      <c r="D11" s="18"/>
    </row>
    <row r="12" customFormat="false" ht="12.75" hidden="false" customHeight="false" outlineLevel="0" collapsed="false">
      <c r="A12" s="13" t="s">
        <v>76</v>
      </c>
      <c r="B12" s="1" t="s">
        <v>77</v>
      </c>
      <c r="C12" s="1" t="s">
        <v>78</v>
      </c>
    </row>
    <row r="13" customFormat="false" ht="12.75" hidden="false" customHeight="false" outlineLevel="0" collapsed="false">
      <c r="A13" s="13"/>
      <c r="B13" s="18"/>
      <c r="C13" s="18"/>
    </row>
    <row r="15" customFormat="false" ht="12.75" hidden="false" customHeight="false" outlineLevel="0" collapsed="false">
      <c r="A15" s="1" t="s">
        <v>79</v>
      </c>
      <c r="B15" s="12"/>
      <c r="C15" s="12"/>
      <c r="D15" s="12"/>
      <c r="E15" s="12"/>
      <c r="F15" s="12"/>
    </row>
    <row r="16" customFormat="false" ht="14.1" hidden="false" customHeight="true" outlineLevel="0" collapsed="false">
      <c r="A16" s="17" t="s">
        <v>80</v>
      </c>
      <c r="B16" s="16" t="s">
        <v>77</v>
      </c>
      <c r="C16" s="16" t="s">
        <v>78</v>
      </c>
      <c r="D16" s="17"/>
    </row>
    <row r="17" customFormat="false" ht="12.75" hidden="false" customHeight="false" outlineLevel="0" collapsed="false">
      <c r="A17" s="17"/>
      <c r="B17" s="18"/>
      <c r="C17" s="18"/>
      <c r="D17" s="17"/>
    </row>
    <row r="19" customFormat="false" ht="12.75" hidden="true" customHeight="false" outlineLevel="0" collapsed="false">
      <c r="A19" s="17" t="str">
        <f aca="false">A66</f>
        <v>Foyer</v>
      </c>
      <c r="C19" s="16"/>
      <c r="D19" s="19"/>
    </row>
    <row r="20" customFormat="false" ht="12.75" hidden="true" customHeight="false" outlineLevel="0" collapsed="false">
      <c r="A20" s="20" t="str">
        <f aca="false">A67</f>
        <v>Sala Guardaroba (Gratis per associazioni)</v>
      </c>
      <c r="B20" s="20"/>
      <c r="C20" s="20"/>
      <c r="D20" s="19"/>
    </row>
    <row r="21" customFormat="false" ht="12.75" hidden="true" customHeight="false" outlineLevel="0" collapsed="false">
      <c r="A21" s="20" t="str">
        <f aca="false">A68</f>
        <v>Bar, dopo 4 ore sconto 50%</v>
      </c>
      <c r="B21" s="20"/>
      <c r="C21" s="20"/>
      <c r="D21" s="19"/>
    </row>
    <row r="22" customFormat="false" ht="12.75" hidden="true" customHeight="false" outlineLevel="0" collapsed="false">
      <c r="A22" s="20" t="str">
        <f aca="false">A69</f>
        <v>Cucina, dopo 4 ore 50% sconto</v>
      </c>
      <c r="B22" s="20"/>
      <c r="C22" s="20"/>
      <c r="D22" s="19"/>
    </row>
    <row r="23" customFormat="false" ht="12.75" hidden="false" customHeight="false" outlineLevel="0" collapsed="false">
      <c r="A23" s="20" t="str">
        <f aca="false">A70</f>
        <v>Sala Teatro</v>
      </c>
      <c r="B23" s="20"/>
      <c r="C23" s="20"/>
      <c r="D23" s="21"/>
    </row>
    <row r="24" customFormat="false" ht="12.75" hidden="false" customHeight="false" outlineLevel="0" collapsed="false">
      <c r="A24" s="20" t="str">
        <f aca="false">A71</f>
        <v>Palestra (come parte del Teatro)</v>
      </c>
      <c r="B24" s="20"/>
      <c r="C24" s="20"/>
      <c r="D24" s="21"/>
    </row>
    <row r="25" customFormat="false" ht="12.75" hidden="false" customHeight="false" outlineLevel="0" collapsed="false">
      <c r="A25" s="22" t="str">
        <f aca="false">A72</f>
        <v>Palestra (per sport)</v>
      </c>
      <c r="B25" s="23"/>
      <c r="C25" s="24" t="s">
        <v>81</v>
      </c>
      <c r="D25" s="21"/>
      <c r="E25" s="25" t="s">
        <v>82</v>
      </c>
      <c r="F25" s="21"/>
    </row>
    <row r="26" customFormat="false" ht="14.1" hidden="false" customHeight="true" outlineLevel="0" collapsed="false">
      <c r="A26" s="26" t="s">
        <v>83</v>
      </c>
      <c r="B26" s="26"/>
      <c r="C26" s="24" t="s">
        <v>77</v>
      </c>
      <c r="D26" s="21"/>
      <c r="E26" s="10" t="s">
        <v>78</v>
      </c>
      <c r="F26" s="21"/>
    </row>
    <row r="27" customFormat="false" ht="14.1" hidden="false" customHeight="true" outlineLevel="0" collapsed="false">
      <c r="A27" s="26" t="s">
        <v>84</v>
      </c>
      <c r="B27" s="26"/>
      <c r="C27" s="26"/>
      <c r="D27" s="21"/>
      <c r="F27" s="27"/>
    </row>
    <row r="28" customFormat="false" ht="12.75" hidden="false" customHeight="false" outlineLevel="0" collapsed="false">
      <c r="A28" s="22" t="str">
        <f aca="false">A81</f>
        <v>Uso delle docce (per palestra)</v>
      </c>
      <c r="B28" s="22"/>
      <c r="C28" s="24" t="s">
        <v>81</v>
      </c>
      <c r="D28" s="21"/>
      <c r="E28" s="14"/>
      <c r="F28" s="28"/>
    </row>
    <row r="29" customFormat="false" ht="12.75" hidden="false" customHeight="false" outlineLevel="0" collapsed="false">
      <c r="A29" s="20" t="str">
        <f aca="false">A73</f>
        <v>Matrimonio</v>
      </c>
      <c r="B29" s="20"/>
      <c r="C29" s="20"/>
      <c r="D29" s="21"/>
    </row>
    <row r="30" customFormat="false" ht="12.75" hidden="false" customHeight="false" outlineLevel="0" collapsed="false">
      <c r="A30" s="20" t="str">
        <f aca="false">A74</f>
        <v>Matrimonio con palestra</v>
      </c>
      <c r="B30" s="20"/>
      <c r="C30" s="20"/>
      <c r="D30" s="21"/>
    </row>
    <row r="31" customFormat="false" ht="12.75" hidden="true" customHeight="false" outlineLevel="0" collapsed="false">
      <c r="A31" s="20" t="str">
        <f aca="false">A75</f>
        <v>Ballo</v>
      </c>
      <c r="B31" s="20"/>
      <c r="C31" s="20"/>
      <c r="D31" s="19"/>
    </row>
    <row r="32" customFormat="false" ht="25.15" hidden="false" customHeight="true" outlineLevel="0" collapsed="false">
      <c r="A32" s="20" t="str">
        <f aca="false">A76</f>
        <v>1 giornata manifestazione con introiti in cortile(Cortile, bagni e corrente)</v>
      </c>
      <c r="B32" s="20"/>
      <c r="C32" s="20"/>
      <c r="D32" s="21"/>
    </row>
    <row r="33" customFormat="false" ht="25.15" hidden="false" customHeight="true" outlineLevel="0" collapsed="false">
      <c r="A33" s="20" t="str">
        <f aca="false">A77</f>
        <v>2 giornate manifestazione con introiti in cortile(Cortile, bagni e corrente)</v>
      </c>
      <c r="B33" s="20"/>
      <c r="C33" s="20"/>
      <c r="D33" s="21"/>
    </row>
    <row r="34" customFormat="false" ht="12.75" hidden="false" customHeight="false" outlineLevel="0" collapsed="false">
      <c r="A34" s="20" t="str">
        <f aca="false">A80</f>
        <v>Supporto tecnico</v>
      </c>
      <c r="B34" s="20"/>
      <c r="C34" s="20"/>
      <c r="D34" s="21"/>
    </row>
    <row r="35" customFormat="false" ht="27.6" hidden="false" customHeight="true" outlineLevel="0" collapsed="false">
      <c r="A35" s="29" t="s">
        <v>85</v>
      </c>
      <c r="B35" s="29"/>
      <c r="C35" s="29"/>
      <c r="D35" s="29"/>
      <c r="E35" s="29"/>
      <c r="F35" s="29"/>
    </row>
    <row r="36" customFormat="false" ht="30.75" hidden="false" customHeight="true" outlineLevel="0" collapsed="false">
      <c r="A36" s="30" t="s">
        <v>86</v>
      </c>
      <c r="B36" s="30"/>
      <c r="C36" s="30"/>
      <c r="D36" s="30"/>
      <c r="E36" s="30"/>
      <c r="F36" s="30"/>
    </row>
    <row r="37" customFormat="false" ht="35.25" hidden="false" customHeight="true" outlineLevel="0" collapsed="false">
      <c r="A37" s="21"/>
      <c r="B37" s="21"/>
      <c r="C37" s="21"/>
      <c r="D37" s="10" t="s">
        <v>87</v>
      </c>
      <c r="E37" s="21"/>
      <c r="F37" s="21"/>
    </row>
    <row r="38" customFormat="false" ht="37.5" hidden="false" customHeight="true" outlineLevel="0" collapsed="false">
      <c r="A38" s="31" t="s">
        <v>88</v>
      </c>
      <c r="B38" s="31"/>
      <c r="C38" s="31"/>
      <c r="D38" s="31"/>
      <c r="E38" s="31"/>
      <c r="F38" s="31"/>
    </row>
    <row r="39" customFormat="false" ht="20.25" hidden="false" customHeight="false" outlineLevel="0" collapsed="false">
      <c r="A39" s="32" t="s">
        <v>43</v>
      </c>
      <c r="B39" s="32"/>
      <c r="C39" s="33" t="n">
        <f aca="false">Q83</f>
        <v>0</v>
      </c>
      <c r="D39" s="33"/>
    </row>
    <row r="40" customFormat="false" ht="15" hidden="false" customHeight="false" outlineLevel="0" collapsed="false">
      <c r="A40" s="34" t="s">
        <v>89</v>
      </c>
      <c r="B40" s="35" t="n">
        <f aca="false">Q84</f>
        <v>0</v>
      </c>
      <c r="C40" s="35"/>
      <c r="D40" s="35"/>
    </row>
    <row r="42" customFormat="false" ht="12.75" hidden="false" customHeight="false" outlineLevel="0" collapsed="false">
      <c r="A42" s="1" t="s">
        <v>90</v>
      </c>
      <c r="E42" s="1" t="s">
        <v>91</v>
      </c>
    </row>
    <row r="56" customFormat="false" ht="12.75" hidden="true" customHeight="false" outlineLevel="0" collapsed="false"/>
    <row r="57" customFormat="false" ht="12.75" hidden="true" customHeight="false" outlineLevel="0" collapsed="false"/>
    <row r="58" customFormat="false" ht="12.75" hidden="true" customHeight="false" outlineLevel="0" collapsed="false"/>
    <row r="59" customFormat="false" ht="19.5" hidden="true" customHeight="false" outlineLevel="0" collapsed="false">
      <c r="B59" s="36" t="s">
        <v>30</v>
      </c>
      <c r="C59" s="36"/>
      <c r="D59" s="36"/>
      <c r="E59" s="36"/>
      <c r="F59" s="36"/>
      <c r="G59" s="36"/>
      <c r="H59" s="37" t="s">
        <v>31</v>
      </c>
      <c r="I59" s="37"/>
      <c r="J59" s="37"/>
      <c r="K59" s="37"/>
      <c r="L59" s="37"/>
      <c r="M59" s="37"/>
      <c r="N59" s="37"/>
      <c r="O59" s="37"/>
      <c r="P59" s="37"/>
      <c r="Q59" s="37"/>
    </row>
    <row r="60" customFormat="false" ht="12.75" hidden="true" customHeight="false" outlineLevel="0" collapsed="false">
      <c r="B60" s="1" t="s">
        <v>9</v>
      </c>
    </row>
    <row r="61" customFormat="false" ht="12.75" hidden="true" customHeight="false" outlineLevel="0" collapsed="false">
      <c r="B61" s="1" t="s">
        <v>32</v>
      </c>
      <c r="G61" s="38" t="n">
        <v>2.2</v>
      </c>
    </row>
    <row r="62" customFormat="false" ht="12.75" hidden="true" customHeight="false" outlineLevel="0" collapsed="false"/>
    <row r="63" customFormat="false" ht="12.75" hidden="true" customHeight="false" outlineLevel="0" collapsed="false"/>
    <row r="64" customFormat="false" ht="12.75" hidden="true" customHeight="false" outlineLevel="0" collapsed="false">
      <c r="C64" s="1" t="s">
        <v>33</v>
      </c>
      <c r="I64" s="1" t="s">
        <v>34</v>
      </c>
    </row>
    <row r="65" customFormat="false" ht="42.75" hidden="true" customHeight="false" outlineLevel="0" collapsed="false">
      <c r="B65" s="1" t="s">
        <v>35</v>
      </c>
      <c r="C65" s="39" t="s">
        <v>21</v>
      </c>
      <c r="D65" s="39" t="s">
        <v>36</v>
      </c>
      <c r="E65" s="39" t="s">
        <v>37</v>
      </c>
      <c r="F65" s="39" t="s">
        <v>38</v>
      </c>
      <c r="G65" s="39" t="s">
        <v>39</v>
      </c>
      <c r="H65" s="39"/>
      <c r="I65" s="39" t="s">
        <v>21</v>
      </c>
      <c r="J65" s="39" t="s">
        <v>36</v>
      </c>
      <c r="K65" s="39" t="s">
        <v>40</v>
      </c>
      <c r="L65" s="39" t="s">
        <v>38</v>
      </c>
      <c r="M65" s="39" t="s">
        <v>39</v>
      </c>
      <c r="N65" s="39" t="s">
        <v>41</v>
      </c>
      <c r="O65" s="1" t="s">
        <v>42</v>
      </c>
      <c r="P65" s="1" t="s">
        <v>43</v>
      </c>
      <c r="Q65" s="1" t="s">
        <v>44</v>
      </c>
    </row>
    <row r="66" customFormat="false" ht="18" hidden="true" customHeight="false" outlineLevel="0" collapsed="false">
      <c r="A66" s="40" t="s">
        <v>45</v>
      </c>
      <c r="B66" s="41" t="n">
        <v>13</v>
      </c>
      <c r="C66" s="1" t="n">
        <v>1</v>
      </c>
      <c r="D66" s="38" t="n">
        <v>2</v>
      </c>
      <c r="E66" s="38" t="n">
        <v>1.1</v>
      </c>
      <c r="F66" s="1" t="n">
        <v>1</v>
      </c>
      <c r="G66" s="1" t="n">
        <v>1</v>
      </c>
      <c r="H66" s="42"/>
      <c r="I66" s="1" t="n">
        <f aca="false">IF($D$27 &lt;&gt; "",C66,1)</f>
        <v>1</v>
      </c>
      <c r="J66" s="1" t="n">
        <f aca="false">IF($C$13 &lt;&gt; "",D66,1)</f>
        <v>1</v>
      </c>
      <c r="K66" s="1" t="n">
        <f aca="false">IF(AND($D$11 &lt;&gt; "",E66&lt;&gt;1),E66*$G$61,IF($C$11 &lt;&gt; "",E66,1))</f>
        <v>1</v>
      </c>
      <c r="L66" s="1" t="n">
        <f aca="false">IF($B$17 &lt;&gt; "", F66,1)</f>
        <v>1</v>
      </c>
      <c r="M66" s="1" t="n">
        <f aca="false">IF($F$26 &lt;&gt; "",G66,1)</f>
        <v>1</v>
      </c>
      <c r="N66" s="43" t="n">
        <f aca="false">I66*J66*K66*L66*M66</f>
        <v>1</v>
      </c>
      <c r="O66" s="43" t="n">
        <f aca="false">IF(D19 &lt;&gt; "",IF($B$5&gt;2,IF($B$5&gt;9,9,$B$5),2),0)</f>
        <v>0</v>
      </c>
      <c r="P66" s="44" t="n">
        <f aca="false">B66*N66*O66</f>
        <v>0</v>
      </c>
      <c r="Q66" s="44" t="n">
        <f aca="false">P66</f>
        <v>0</v>
      </c>
    </row>
    <row r="67" customFormat="false" ht="45" hidden="true" customHeight="false" outlineLevel="0" collapsed="false">
      <c r="A67" s="40" t="s">
        <v>92</v>
      </c>
      <c r="B67" s="45" t="n">
        <v>15</v>
      </c>
      <c r="C67" s="1" t="n">
        <v>1</v>
      </c>
      <c r="D67" s="1" t="n">
        <v>1</v>
      </c>
      <c r="E67" s="1" t="n">
        <v>1</v>
      </c>
      <c r="F67" s="1" t="n">
        <v>1</v>
      </c>
      <c r="G67" s="1" t="n">
        <v>1</v>
      </c>
      <c r="H67" s="42"/>
      <c r="I67" s="1" t="n">
        <f aca="false">IF($D$27 &lt;&gt; "",C67,1)</f>
        <v>1</v>
      </c>
      <c r="J67" s="1" t="n">
        <f aca="false">IF($C$13 &lt;&gt; "",D67,1)</f>
        <v>1</v>
      </c>
      <c r="K67" s="1" t="n">
        <f aca="false">IF(AND($D$11 &lt;&gt; "",E67&lt;&gt;1),E67*$G$61,IF($C$11 &lt;&gt; "",E67,1))</f>
        <v>1</v>
      </c>
      <c r="L67" s="1" t="n">
        <f aca="false">IF($B$17 &lt;&gt; "", F67,1)</f>
        <v>1</v>
      </c>
      <c r="M67" s="1" t="n">
        <f aca="false">IF($F$26 &lt;&gt; "",G67,1)</f>
        <v>1</v>
      </c>
      <c r="N67" s="43" t="n">
        <f aca="false">I67*J67*K67*L67*M67</f>
        <v>1</v>
      </c>
      <c r="O67" s="46" t="n">
        <f aca="false">IF(AND(D20 &lt;&gt; "",B11 &lt;&gt; ""),0,IF(D20 &lt;&gt; "",1,0))</f>
        <v>0</v>
      </c>
      <c r="P67" s="44" t="n">
        <f aca="false">B67*N67*O67</f>
        <v>0</v>
      </c>
      <c r="Q67" s="44" t="n">
        <f aca="false">P67</f>
        <v>0</v>
      </c>
    </row>
    <row r="68" customFormat="false" ht="30" hidden="true" customHeight="false" outlineLevel="0" collapsed="false">
      <c r="A68" s="40" t="s">
        <v>93</v>
      </c>
      <c r="B68" s="45" t="n">
        <v>5.4</v>
      </c>
      <c r="C68" s="1" t="n">
        <v>1</v>
      </c>
      <c r="D68" s="38" t="n">
        <v>2</v>
      </c>
      <c r="E68" s="38" t="n">
        <v>1.1</v>
      </c>
      <c r="F68" s="1" t="n">
        <v>1</v>
      </c>
      <c r="G68" s="1" t="n">
        <v>1</v>
      </c>
      <c r="H68" s="42"/>
      <c r="I68" s="1" t="n">
        <f aca="false">IF($D$27 &lt;&gt; "",C68,1)</f>
        <v>1</v>
      </c>
      <c r="J68" s="1" t="n">
        <f aca="false">IF($C$13 &lt;&gt; "",D68,1)</f>
        <v>1</v>
      </c>
      <c r="K68" s="1" t="n">
        <f aca="false">IF(AND($D$11 &lt;&gt; "",E68&lt;&gt;1),E68*$G$61,IF($C$11 &lt;&gt; "",E68,1))</f>
        <v>1</v>
      </c>
      <c r="L68" s="1" t="n">
        <f aca="false">IF($B$17 &lt;&gt; "", F68,1)</f>
        <v>1</v>
      </c>
      <c r="M68" s="1" t="n">
        <f aca="false">IF($F$26 &lt;&gt; "",G68,1)</f>
        <v>1</v>
      </c>
      <c r="N68" s="43" t="n">
        <f aca="false">I68*J68*K68*L68*M68</f>
        <v>1</v>
      </c>
      <c r="O68" s="43" t="n">
        <f aca="false">IF(D21 &lt;&gt; "",IF($B$5&gt;2,IF($B$5&gt;9,9,$B$5),2),0)</f>
        <v>0</v>
      </c>
      <c r="P68" s="44" t="n">
        <f aca="false">B68*N68*O68</f>
        <v>0</v>
      </c>
      <c r="Q68" s="47" t="n">
        <f aca="false">IF(O68&gt;4,(B68*N68*4)+(B68*N68*(O68-4)/2),P68)</f>
        <v>0</v>
      </c>
    </row>
    <row r="69" customFormat="false" ht="30" hidden="true" customHeight="false" outlineLevel="0" collapsed="false">
      <c r="A69" s="40" t="s">
        <v>94</v>
      </c>
      <c r="B69" s="45" t="n">
        <v>8.5</v>
      </c>
      <c r="C69" s="1" t="n">
        <v>1</v>
      </c>
      <c r="D69" s="38" t="n">
        <v>2</v>
      </c>
      <c r="E69" s="38" t="n">
        <v>1.1</v>
      </c>
      <c r="F69" s="1" t="n">
        <v>1</v>
      </c>
      <c r="G69" s="1" t="n">
        <v>1</v>
      </c>
      <c r="H69" s="42"/>
      <c r="I69" s="1" t="n">
        <f aca="false">IF($D$27 &lt;&gt; "",C69,1)</f>
        <v>1</v>
      </c>
      <c r="J69" s="1" t="n">
        <f aca="false">IF($C$13 &lt;&gt; "",D69,1)</f>
        <v>1</v>
      </c>
      <c r="K69" s="1" t="n">
        <f aca="false">IF(AND($D$11 &lt;&gt; "",E69&lt;&gt;1),E69*$G$61,IF($C$11 &lt;&gt; "",E69,1))</f>
        <v>1</v>
      </c>
      <c r="L69" s="1" t="n">
        <f aca="false">IF($B$17 &lt;&gt; "", F69,1)</f>
        <v>1</v>
      </c>
      <c r="M69" s="1" t="n">
        <f aca="false">IF($F$26 &lt;&gt; "",G69,1)</f>
        <v>1</v>
      </c>
      <c r="N69" s="43" t="n">
        <f aca="false">I69*J69*K69*L69*M69</f>
        <v>1</v>
      </c>
      <c r="O69" s="43" t="n">
        <f aca="false">IF(D22 &lt;&gt; "",IF($B$5&gt;2,IF($B$5&gt;9,9,$B$5),2),0)</f>
        <v>0</v>
      </c>
      <c r="P69" s="44" t="n">
        <f aca="false">B69*N69*O69</f>
        <v>0</v>
      </c>
      <c r="Q69" s="47" t="n">
        <f aca="false">IF(O69&gt;4,(B69*N69*4)+(B69*N69*(O69-4)/2),P69)</f>
        <v>0</v>
      </c>
    </row>
    <row r="70" customFormat="false" ht="15" hidden="true" customHeight="false" outlineLevel="0" collapsed="false">
      <c r="A70" s="40" t="s">
        <v>95</v>
      </c>
      <c r="B70" s="45" t="n">
        <v>18</v>
      </c>
      <c r="C70" s="1" t="n">
        <v>1</v>
      </c>
      <c r="D70" s="38" t="n">
        <v>2</v>
      </c>
      <c r="E70" s="38" t="n">
        <v>1.1</v>
      </c>
      <c r="F70" s="38" t="n">
        <v>1.2</v>
      </c>
      <c r="G70" s="1" t="n">
        <v>1</v>
      </c>
      <c r="H70" s="42"/>
      <c r="I70" s="1" t="n">
        <f aca="false">IF($D$27 &lt;&gt; "",C70,1)</f>
        <v>1</v>
      </c>
      <c r="J70" s="1" t="n">
        <f aca="false">IF($C$13 &lt;&gt; "",D70,1)</f>
        <v>1</v>
      </c>
      <c r="K70" s="1" t="n">
        <f aca="false">IF(AND($D$11 &lt;&gt; "",E70&lt;&gt;1),E70*$G$61,IF($C$11 &lt;&gt; "",E70,1))</f>
        <v>1</v>
      </c>
      <c r="L70" s="1" t="n">
        <f aca="false">IF($B$17 &lt;&gt; "", F70,1)</f>
        <v>1</v>
      </c>
      <c r="M70" s="1" t="n">
        <f aca="false">IF($F$26 &lt;&gt; "",G70,1)</f>
        <v>1</v>
      </c>
      <c r="N70" s="43" t="n">
        <f aca="false">I70*J70*K70*L70*M70</f>
        <v>1</v>
      </c>
      <c r="O70" s="43" t="n">
        <f aca="false">IF(D23 &lt;&gt; "",IF($B$5&gt;2,IF($B$5&gt;9,9,$B$5),2),0)</f>
        <v>0</v>
      </c>
      <c r="P70" s="44" t="n">
        <f aca="false">B70*N70*O70</f>
        <v>0</v>
      </c>
      <c r="Q70" s="44" t="n">
        <f aca="false">P70</f>
        <v>0</v>
      </c>
    </row>
    <row r="71" customFormat="false" ht="30" hidden="true" customHeight="false" outlineLevel="0" collapsed="false">
      <c r="A71" s="40" t="s">
        <v>96</v>
      </c>
      <c r="B71" s="45" t="n">
        <v>11</v>
      </c>
      <c r="C71" s="1" t="n">
        <v>1</v>
      </c>
      <c r="D71" s="38" t="n">
        <v>2</v>
      </c>
      <c r="E71" s="38" t="n">
        <v>1.1</v>
      </c>
      <c r="F71" s="38" t="n">
        <v>1.2</v>
      </c>
      <c r="G71" s="1" t="n">
        <v>1</v>
      </c>
      <c r="H71" s="42"/>
      <c r="I71" s="1" t="n">
        <f aca="false">IF($D$27 &lt;&gt; "",C71,1)</f>
        <v>1</v>
      </c>
      <c r="J71" s="1" t="n">
        <f aca="false">IF($C$13 &lt;&gt; "",D71,1)</f>
        <v>1</v>
      </c>
      <c r="K71" s="1" t="n">
        <f aca="false">IF(AND($D$11 &lt;&gt; "",E71&lt;&gt;1),E71*$G$61,IF($C$11 &lt;&gt; "",E71,1))</f>
        <v>1</v>
      </c>
      <c r="L71" s="1" t="n">
        <f aca="false">IF($B$17 &lt;&gt; "", F71,1)</f>
        <v>1</v>
      </c>
      <c r="M71" s="1" t="n">
        <f aca="false">IF($F$26 &lt;&gt; "",G71,1)</f>
        <v>1</v>
      </c>
      <c r="N71" s="43" t="n">
        <f aca="false">I71*J71*K71*L71*M71</f>
        <v>1</v>
      </c>
      <c r="O71" s="43" t="n">
        <f aca="false">IF(D24 &lt;&gt; "",IF($B$5&gt;2,IF($B$5&gt;9,9,$B$5),2),0)</f>
        <v>0</v>
      </c>
      <c r="P71" s="44" t="n">
        <f aca="false">B71*N71*O71</f>
        <v>0</v>
      </c>
      <c r="Q71" s="44" t="n">
        <f aca="false">P71</f>
        <v>0</v>
      </c>
    </row>
    <row r="72" customFormat="false" ht="30" hidden="true" customHeight="false" outlineLevel="0" collapsed="false">
      <c r="A72" s="40" t="s">
        <v>97</v>
      </c>
      <c r="B72" s="45" t="n">
        <v>8</v>
      </c>
      <c r="C72" s="38" t="n">
        <v>1.2</v>
      </c>
      <c r="D72" s="38" t="n">
        <v>1.3</v>
      </c>
      <c r="E72" s="38" t="n">
        <v>1.1</v>
      </c>
      <c r="F72" s="1" t="n">
        <v>1</v>
      </c>
      <c r="G72" s="38" t="n">
        <v>1.4</v>
      </c>
      <c r="H72" s="42"/>
      <c r="I72" s="1" t="n">
        <f aca="false">IF($D$27 &lt;&gt; "",C72,1)</f>
        <v>1</v>
      </c>
      <c r="J72" s="1" t="n">
        <f aca="false">IF($C$13 &lt;&gt; "",D72,1)</f>
        <v>1</v>
      </c>
      <c r="K72" s="1" t="n">
        <f aca="false">IF(AND($D$11 &lt;&gt; "",E72&lt;&gt;1),E72*$G$61,IF($C$11 &lt;&gt; "",E72,1))</f>
        <v>1</v>
      </c>
      <c r="L72" s="1" t="n">
        <f aca="false">IF($B$17 &lt;&gt; "", F72,1)</f>
        <v>1</v>
      </c>
      <c r="M72" s="1" t="n">
        <f aca="false">IF($F$26 &lt;&gt; "",G72,1)</f>
        <v>1</v>
      </c>
      <c r="N72" s="43" t="n">
        <f aca="false">I72*J72*K72*L72*M72</f>
        <v>1</v>
      </c>
      <c r="O72" s="46" t="n">
        <f aca="false">IF(D25 &lt;&gt; "",D25*F25,0)</f>
        <v>0</v>
      </c>
      <c r="P72" s="44" t="n">
        <f aca="false">B72*N72*O72</f>
        <v>0</v>
      </c>
      <c r="Q72" s="44" t="n">
        <f aca="false">P72</f>
        <v>0</v>
      </c>
    </row>
    <row r="73" customFormat="false" ht="15" hidden="true" customHeight="false" outlineLevel="0" collapsed="false">
      <c r="A73" s="48" t="s">
        <v>98</v>
      </c>
      <c r="B73" s="45" t="n">
        <v>800</v>
      </c>
      <c r="C73" s="1" t="n">
        <v>1</v>
      </c>
      <c r="D73" s="38" t="n">
        <v>1.3</v>
      </c>
      <c r="E73" s="1" t="n">
        <v>1</v>
      </c>
      <c r="F73" s="1" t="n">
        <v>1</v>
      </c>
      <c r="G73" s="1" t="n">
        <v>1</v>
      </c>
      <c r="H73" s="42"/>
      <c r="I73" s="1" t="n">
        <f aca="false">IF($D$27 &lt;&gt; "",C73,1)</f>
        <v>1</v>
      </c>
      <c r="J73" s="1" t="n">
        <f aca="false">IF($C$13 &lt;&gt; "",D73,1)</f>
        <v>1</v>
      </c>
      <c r="K73" s="1" t="n">
        <f aca="false">IF(AND($D$11 &lt;&gt; "",E73&lt;&gt;1),E73*$G$61,IF($C$11 &lt;&gt; "",E73,1))</f>
        <v>1</v>
      </c>
      <c r="L73" s="1" t="n">
        <f aca="false">IF($B$17 &lt;&gt; "", F73,1)</f>
        <v>1</v>
      </c>
      <c r="M73" s="1" t="n">
        <f aca="false">IF($F$26 &lt;&gt; "",G73,1)</f>
        <v>1</v>
      </c>
      <c r="N73" s="43" t="n">
        <f aca="false">I73*J73*K73*L73*M73</f>
        <v>1</v>
      </c>
      <c r="O73" s="46" t="n">
        <f aca="false">IF(D29 &lt;&gt; "",1,0)</f>
        <v>0</v>
      </c>
      <c r="P73" s="44" t="n">
        <f aca="false">B73*N73*O73</f>
        <v>0</v>
      </c>
      <c r="Q73" s="44" t="n">
        <f aca="false">P73</f>
        <v>0</v>
      </c>
    </row>
    <row r="74" customFormat="false" ht="30" hidden="true" customHeight="false" outlineLevel="0" collapsed="false">
      <c r="A74" s="48" t="s">
        <v>99</v>
      </c>
      <c r="B74" s="45" t="n">
        <v>900</v>
      </c>
      <c r="C74" s="1" t="n">
        <v>1</v>
      </c>
      <c r="D74" s="38" t="n">
        <v>1.3</v>
      </c>
      <c r="E74" s="1" t="n">
        <v>1</v>
      </c>
      <c r="F74" s="1" t="n">
        <v>1</v>
      </c>
      <c r="G74" s="1" t="n">
        <v>1</v>
      </c>
      <c r="H74" s="42"/>
      <c r="I74" s="1" t="n">
        <f aca="false">IF($D$27 &lt;&gt; "",C74,1)</f>
        <v>1</v>
      </c>
      <c r="J74" s="1" t="n">
        <f aca="false">IF($C$13 &lt;&gt; "",D74,1)</f>
        <v>1</v>
      </c>
      <c r="K74" s="1" t="n">
        <f aca="false">IF(AND($D$11 &lt;&gt; "",E74&lt;&gt;1),E74*$G$61,IF($C$11 &lt;&gt; "",E74,1))</f>
        <v>1</v>
      </c>
      <c r="L74" s="1" t="n">
        <f aca="false">IF($B$17 &lt;&gt; "", F74,1)</f>
        <v>1</v>
      </c>
      <c r="M74" s="1" t="n">
        <f aca="false">IF($F$26 &lt;&gt; "",G74,1)</f>
        <v>1</v>
      </c>
      <c r="N74" s="43" t="n">
        <f aca="false">I74*J74*K74*L74*M74</f>
        <v>1</v>
      </c>
      <c r="O74" s="46" t="n">
        <f aca="false">IF(D30 &lt;&gt; "",1,0)</f>
        <v>0</v>
      </c>
      <c r="P74" s="44" t="n">
        <f aca="false">B74*N74*O74</f>
        <v>0</v>
      </c>
      <c r="Q74" s="44" t="n">
        <f aca="false">P74</f>
        <v>0</v>
      </c>
    </row>
    <row r="75" customFormat="false" ht="15" hidden="true" customHeight="false" outlineLevel="0" collapsed="false">
      <c r="A75" s="48" t="s">
        <v>100</v>
      </c>
      <c r="B75" s="45" t="n">
        <v>1220</v>
      </c>
      <c r="C75" s="1" t="n">
        <v>1</v>
      </c>
      <c r="D75" s="38" t="n">
        <v>1.3</v>
      </c>
      <c r="E75" s="38" t="n">
        <v>1.3</v>
      </c>
      <c r="F75" s="1" t="n">
        <v>1</v>
      </c>
      <c r="G75" s="1" t="n">
        <v>1</v>
      </c>
      <c r="H75" s="42"/>
      <c r="I75" s="1" t="n">
        <f aca="false">IF($D$27 &lt;&gt; "",C75,1)</f>
        <v>1</v>
      </c>
      <c r="J75" s="1" t="n">
        <f aca="false">IF($C$13 &lt;&gt; "",D75,1)</f>
        <v>1</v>
      </c>
      <c r="K75" s="1" t="n">
        <f aca="false">IF(AND($D$11 &lt;&gt; "",E75&lt;&gt;1),E75*$G$61,IF($C$11 &lt;&gt; "",E75,1))</f>
        <v>1</v>
      </c>
      <c r="L75" s="1" t="n">
        <f aca="false">IF($B$17 &lt;&gt; "", F75,1)</f>
        <v>1</v>
      </c>
      <c r="M75" s="1" t="n">
        <f aca="false">IF($F$26 &lt;&gt; "",G75,1)</f>
        <v>1</v>
      </c>
      <c r="N75" s="43" t="n">
        <f aca="false">I75*J75*K75*L75*M75</f>
        <v>1</v>
      </c>
      <c r="O75" s="46" t="n">
        <f aca="false">IF(D31 &lt;&gt; "",1,0)</f>
        <v>0</v>
      </c>
      <c r="P75" s="44" t="n">
        <f aca="false">B75*N75*O75</f>
        <v>0</v>
      </c>
      <c r="Q75" s="44" t="n">
        <f aca="false">P75</f>
        <v>0</v>
      </c>
    </row>
    <row r="76" customFormat="false" ht="75" hidden="true" customHeight="false" outlineLevel="0" collapsed="false">
      <c r="A76" s="48" t="s">
        <v>101</v>
      </c>
      <c r="B76" s="45" t="n">
        <v>300</v>
      </c>
      <c r="C76" s="1" t="n">
        <v>1</v>
      </c>
      <c r="D76" s="1" t="n">
        <v>1</v>
      </c>
      <c r="E76" s="1" t="n">
        <v>1</v>
      </c>
      <c r="F76" s="1" t="n">
        <v>1</v>
      </c>
      <c r="G76" s="1" t="n">
        <v>1</v>
      </c>
      <c r="H76" s="42"/>
      <c r="I76" s="1" t="n">
        <f aca="false">IF($D$27 &lt;&gt; "",C76,1)</f>
        <v>1</v>
      </c>
      <c r="J76" s="1" t="n">
        <f aca="false">IF($C$13 &lt;&gt; "",D76,1)</f>
        <v>1</v>
      </c>
      <c r="K76" s="1" t="n">
        <f aca="false">IF(AND($D$11 &lt;&gt; "",E76&lt;&gt;1),E76*$G$61,IF($C$11 &lt;&gt; "",E76,1))</f>
        <v>1</v>
      </c>
      <c r="L76" s="1" t="n">
        <f aca="false">IF($B$17 &lt;&gt; "", F76,1)</f>
        <v>1</v>
      </c>
      <c r="M76" s="1" t="n">
        <f aca="false">IF($F$26 &lt;&gt; "",G76,1)</f>
        <v>1</v>
      </c>
      <c r="N76" s="43" t="n">
        <f aca="false">I76*J76*K76*L76*M76</f>
        <v>1</v>
      </c>
      <c r="O76" s="46" t="n">
        <f aca="false">IF(D32 &lt;&gt; "",1,0)</f>
        <v>0</v>
      </c>
      <c r="P76" s="44" t="n">
        <f aca="false">B76*N76*O76</f>
        <v>0</v>
      </c>
      <c r="Q76" s="44" t="n">
        <f aca="false">P76</f>
        <v>0</v>
      </c>
    </row>
    <row r="77" customFormat="false" ht="75" hidden="true" customHeight="false" outlineLevel="0" collapsed="false">
      <c r="A77" s="48" t="s">
        <v>102</v>
      </c>
      <c r="B77" s="45" t="n">
        <v>500</v>
      </c>
      <c r="C77" s="1" t="n">
        <v>1</v>
      </c>
      <c r="D77" s="1" t="n">
        <v>1</v>
      </c>
      <c r="E77" s="1" t="n">
        <v>1</v>
      </c>
      <c r="F77" s="1" t="n">
        <v>1</v>
      </c>
      <c r="G77" s="1" t="n">
        <v>1</v>
      </c>
      <c r="H77" s="42"/>
      <c r="I77" s="1" t="n">
        <f aca="false">IF($D$27 &lt;&gt; "",C77,1)</f>
        <v>1</v>
      </c>
      <c r="J77" s="1" t="n">
        <f aca="false">IF($C$13 &lt;&gt; "",D77,1)</f>
        <v>1</v>
      </c>
      <c r="K77" s="1" t="n">
        <f aca="false">IF(AND($D$11 &lt;&gt; "",E77&lt;&gt;1),E77*$G$61,IF($C$11 &lt;&gt; "",E77,1))</f>
        <v>1</v>
      </c>
      <c r="L77" s="1" t="n">
        <f aca="false">IF($B$17 &lt;&gt; "", F77,1)</f>
        <v>1</v>
      </c>
      <c r="M77" s="1" t="n">
        <f aca="false">IF($F$26 &lt;&gt; "",G77,1)</f>
        <v>1</v>
      </c>
      <c r="N77" s="43" t="n">
        <f aca="false">I77*J77*K77*L77*M77</f>
        <v>1</v>
      </c>
      <c r="O77" s="46" t="n">
        <f aca="false">IF(D33 &lt;&gt; "",1,0)</f>
        <v>0</v>
      </c>
      <c r="P77" s="44" t="n">
        <f aca="false">B77*N77*O77</f>
        <v>0</v>
      </c>
      <c r="Q77" s="44" t="n">
        <f aca="false">P77</f>
        <v>0</v>
      </c>
    </row>
    <row r="78" customFormat="false" ht="45" hidden="true" customHeight="false" outlineLevel="0" collapsed="false">
      <c r="A78" s="48" t="s">
        <v>103</v>
      </c>
      <c r="B78" s="45" t="n">
        <v>500</v>
      </c>
      <c r="C78" s="1" t="n">
        <v>1</v>
      </c>
      <c r="D78" s="1" t="n">
        <v>1</v>
      </c>
      <c r="E78" s="1" t="n">
        <v>1</v>
      </c>
      <c r="F78" s="1" t="n">
        <v>1</v>
      </c>
      <c r="G78" s="1" t="n">
        <v>1</v>
      </c>
      <c r="H78" s="42"/>
      <c r="I78" s="1" t="n">
        <f aca="false">IF($D$27 &lt;&gt; "",C78,1)</f>
        <v>1</v>
      </c>
      <c r="J78" s="1" t="n">
        <f aca="false">IF($C$13 &lt;&gt; "",D78,1)</f>
        <v>1</v>
      </c>
      <c r="K78" s="1" t="n">
        <f aca="false">IF(AND($D$11 &lt;&gt; "",E78&lt;&gt;1),E78*$G$61,IF($C$11 &lt;&gt; "",E78,1))</f>
        <v>1</v>
      </c>
      <c r="L78" s="1" t="n">
        <f aca="false">IF($B$17 &lt;&gt; "", F78,1)</f>
        <v>1</v>
      </c>
      <c r="M78" s="1" t="n">
        <f aca="false">IF($F$26 &lt;&gt; "",G78,1)</f>
        <v>1</v>
      </c>
      <c r="N78" s="43" t="n">
        <f aca="false">I78*J78*K78*L78*M78</f>
        <v>1</v>
      </c>
      <c r="O78" s="46" t="n">
        <f aca="false">IF(OR(D32 &lt;&gt; "",D33&lt;&gt; ""),1,0)</f>
        <v>0</v>
      </c>
      <c r="P78" s="44" t="n">
        <f aca="false">B78*N78*O78</f>
        <v>0</v>
      </c>
      <c r="Q78" s="44" t="n">
        <f aca="false">P78</f>
        <v>0</v>
      </c>
    </row>
    <row r="79" customFormat="false" ht="60" hidden="true" customHeight="false" outlineLevel="0" collapsed="false">
      <c r="A79" s="40" t="s">
        <v>104</v>
      </c>
      <c r="B79" s="45" t="n">
        <v>1000</v>
      </c>
      <c r="C79" s="1" t="n">
        <v>1</v>
      </c>
      <c r="D79" s="1" t="n">
        <v>1</v>
      </c>
      <c r="E79" s="1" t="n">
        <v>1</v>
      </c>
      <c r="F79" s="1" t="n">
        <v>1</v>
      </c>
      <c r="G79" s="1" t="n">
        <v>1</v>
      </c>
      <c r="H79" s="42"/>
      <c r="I79" s="1" t="n">
        <f aca="false">IF($D$27 &lt;&gt; "",C79,1)</f>
        <v>1</v>
      </c>
      <c r="J79" s="1" t="n">
        <f aca="false">IF($C$13 &lt;&gt; "",D79,1)</f>
        <v>1</v>
      </c>
      <c r="K79" s="1" t="n">
        <f aca="false">IF(AND($D$11 &lt;&gt; "",E79&lt;&gt;1),E79*$G$61,IF($C$11 &lt;&gt; "",E79,1))</f>
        <v>1</v>
      </c>
      <c r="L79" s="1" t="n">
        <f aca="false">IF($B$17 &lt;&gt; "", F79,1)</f>
        <v>1</v>
      </c>
      <c r="M79" s="1" t="n">
        <f aca="false">IF($F$26 &lt;&gt; "",G79,1)</f>
        <v>1</v>
      </c>
      <c r="N79" s="43" t="n">
        <f aca="false">I79*J79*K79*L79*M79</f>
        <v>1</v>
      </c>
      <c r="O79" s="46" t="n">
        <f aca="false">IF(OR(D29 &lt;&gt; "",D30&lt;&gt; "",D31&lt;&gt;"" ),1,0)</f>
        <v>0</v>
      </c>
      <c r="P79" s="44" t="n">
        <f aca="false">B79*N79*O79</f>
        <v>0</v>
      </c>
      <c r="Q79" s="44" t="n">
        <f aca="false">P79</f>
        <v>0</v>
      </c>
    </row>
    <row r="80" customFormat="false" ht="15" hidden="true" customHeight="false" outlineLevel="0" collapsed="false">
      <c r="A80" s="40" t="s">
        <v>105</v>
      </c>
      <c r="B80" s="45" t="n">
        <v>20</v>
      </c>
      <c r="C80" s="1" t="n">
        <v>1</v>
      </c>
      <c r="D80" s="1" t="n">
        <v>1</v>
      </c>
      <c r="E80" s="1" t="n">
        <v>1</v>
      </c>
      <c r="F80" s="1" t="n">
        <v>1</v>
      </c>
      <c r="G80" s="1" t="n">
        <v>1</v>
      </c>
      <c r="H80" s="42"/>
      <c r="I80" s="1" t="n">
        <f aca="false">IF($D$27 &lt;&gt; "",C80,1)</f>
        <v>1</v>
      </c>
      <c r="J80" s="1" t="n">
        <f aca="false">IF($C$13 &lt;&gt; "",D80,1)</f>
        <v>1</v>
      </c>
      <c r="K80" s="1" t="n">
        <f aca="false">IF(AND($D$11 &lt;&gt; "",E80&lt;&gt;1),E80*$G$61,IF($C$11 &lt;&gt; "",E80,1))</f>
        <v>1</v>
      </c>
      <c r="L80" s="1" t="n">
        <f aca="false">IF($B$17 &lt;&gt; "", F80,1)</f>
        <v>1</v>
      </c>
      <c r="M80" s="1" t="n">
        <f aca="false">IF($F$26 &lt;&gt; "",G80,1)</f>
        <v>1</v>
      </c>
      <c r="N80" s="43" t="n">
        <f aca="false">I80*J80*K80*L80*M80</f>
        <v>1</v>
      </c>
      <c r="O80" s="46" t="n">
        <f aca="false">IF(D34 &lt;&gt; "",1,0)</f>
        <v>0</v>
      </c>
      <c r="P80" s="44" t="n">
        <f aca="false">B80*N80*O80</f>
        <v>0</v>
      </c>
      <c r="Q80" s="44" t="n">
        <f aca="false">P80</f>
        <v>0</v>
      </c>
    </row>
    <row r="81" customFormat="false" ht="30" hidden="true" customHeight="false" outlineLevel="0" collapsed="false">
      <c r="A81" s="40" t="s">
        <v>106</v>
      </c>
      <c r="B81" s="45" t="n">
        <v>20</v>
      </c>
      <c r="C81" s="1" t="n">
        <v>1</v>
      </c>
      <c r="D81" s="38" t="n">
        <v>1.2</v>
      </c>
      <c r="E81" s="1" t="n">
        <v>1</v>
      </c>
      <c r="F81" s="1" t="n">
        <v>1</v>
      </c>
      <c r="G81" s="1" t="n">
        <v>1</v>
      </c>
      <c r="H81" s="42"/>
      <c r="I81" s="1" t="n">
        <f aca="false">IF($D$27 &lt;&gt; "",C81,1)</f>
        <v>1</v>
      </c>
      <c r="J81" s="1" t="n">
        <f aca="false">IF($C$13 &lt;&gt; "",D81,1)</f>
        <v>1</v>
      </c>
      <c r="K81" s="1" t="n">
        <f aca="false">IF(AND($D$11 &lt;&gt; "",E81&lt;&gt;1),E81*$G$61,IF($C$11 &lt;&gt; "",E81,1))</f>
        <v>1</v>
      </c>
      <c r="L81" s="1" t="n">
        <f aca="false">IF($B$17 &lt;&gt; "", F81,1)</f>
        <v>1</v>
      </c>
      <c r="M81" s="1" t="n">
        <f aca="false">IF($F$26 &lt;&gt; "",G81,1)</f>
        <v>1</v>
      </c>
      <c r="N81" s="43" t="n">
        <f aca="false">I81*J81*K81*L81*M81</f>
        <v>1</v>
      </c>
      <c r="O81" s="46" t="n">
        <f aca="false">IF(D28 &lt;&gt; "",D28,0)</f>
        <v>0</v>
      </c>
      <c r="P81" s="44" t="n">
        <f aca="false">B81*N81*O81</f>
        <v>0</v>
      </c>
      <c r="Q81" s="44" t="n">
        <f aca="false">P81</f>
        <v>0</v>
      </c>
    </row>
    <row r="82" customFormat="false" ht="12.75" hidden="true" customHeight="false" outlineLevel="0" collapsed="false"/>
    <row r="83" customFormat="false" ht="12.75" hidden="true" customHeight="false" outlineLevel="0" collapsed="false">
      <c r="O83" s="1" t="s">
        <v>61</v>
      </c>
      <c r="Q83" s="44" t="n">
        <f aca="false">SUM(Q66:Q77,Q80:Q81)</f>
        <v>0</v>
      </c>
    </row>
    <row r="84" customFormat="false" ht="12.75" hidden="true" customHeight="false" outlineLevel="0" collapsed="false">
      <c r="O84" s="1" t="s">
        <v>62</v>
      </c>
      <c r="Q84" s="44" t="n">
        <f aca="false">SUM(Q78:Q79)</f>
        <v>0</v>
      </c>
    </row>
  </sheetData>
  <sheetProtection sheet="true" password="abb6" objects="true" scenarios="true" selectLockedCells="true"/>
  <mergeCells count="28">
    <mergeCell ref="B7:F7"/>
    <mergeCell ref="B8:F8"/>
    <mergeCell ref="B9:F9"/>
    <mergeCell ref="B15:F15"/>
    <mergeCell ref="A16:A17"/>
    <mergeCell ref="A20:C20"/>
    <mergeCell ref="A21:C21"/>
    <mergeCell ref="A22:C22"/>
    <mergeCell ref="A23:C23"/>
    <mergeCell ref="A24:C24"/>
    <mergeCell ref="A26:B26"/>
    <mergeCell ref="A27:C27"/>
    <mergeCell ref="A28:B28"/>
    <mergeCell ref="A29:C29"/>
    <mergeCell ref="A30:C30"/>
    <mergeCell ref="A31:C31"/>
    <mergeCell ref="A32:C32"/>
    <mergeCell ref="A33:C33"/>
    <mergeCell ref="A34:C34"/>
    <mergeCell ref="A35:F35"/>
    <mergeCell ref="A36:F36"/>
    <mergeCell ref="A37:C37"/>
    <mergeCell ref="E37:F37"/>
    <mergeCell ref="A38:F38"/>
    <mergeCell ref="C39:D39"/>
    <mergeCell ref="B40:D40"/>
    <mergeCell ref="B59:G59"/>
    <mergeCell ref="H59:Q59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369</TotalTime>
  <Application>LibreOffice/7.2.4.1$Windows_x86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2017-08-30T13:22:07Z</dcterms:created>
  <dc:creator>matteo</dc:creator>
  <dc:description/>
  <dc:language>it-IT</dc:language>
  <cp:lastModifiedBy>Degasperi, Matteo</cp:lastModifiedBy>
  <cp:lastPrinted>2017-12-13T17:51:50Z</cp:lastPrinted>
  <dcterms:modified xsi:type="dcterms:W3CDTF">2023-03-24T11:03:42Z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